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20" windowHeight="7125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definedNames>
    <definedName name="_xlnm.Print_Area" localSheetId="2">'全国状況'!$A$1:$J$56</definedName>
    <definedName name="_xlnm.Print_Area" localSheetId="0">'府内状況'!$A$1:$J$56</definedName>
  </definedNames>
  <calcPr fullCalcOnLoad="1"/>
</workbook>
</file>

<file path=xl/comments1.xml><?xml version="1.0" encoding="utf-8"?>
<comments xmlns="http://schemas.openxmlformats.org/spreadsheetml/2006/main">
  <authors>
    <author>大阪府</author>
  </authors>
  <commentList>
    <comment ref="G5" authorId="0">
      <text>
        <r>
          <rPr>
            <b/>
            <sz val="9"/>
            <rFont val="MS P ゴシック"/>
            <family val="3"/>
          </rPr>
          <t>大阪府:</t>
        </r>
        <r>
          <rPr>
            <sz val="9"/>
            <rFont val="MS P ゴシック"/>
            <family val="3"/>
          </rPr>
          <t xml:space="preserve">
年間平均とあるが、昨年度は年度平均の数値が記載されているため、今年度も年度平均値を記載する。</t>
        </r>
      </text>
    </comment>
  </commentList>
</comments>
</file>

<file path=xl/sharedStrings.xml><?xml version="1.0" encoding="utf-8"?>
<sst xmlns="http://schemas.openxmlformats.org/spreadsheetml/2006/main" count="235" uniqueCount="180">
  <si>
    <t>（千円）</t>
  </si>
  <si>
    <t>（円）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</si>
  <si>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</si>
  <si>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</si>
  <si>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</si>
  <si>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</si>
  <si>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</si>
  <si>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</si>
  <si>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</si>
  <si>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</si>
  <si>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</si>
  <si>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</si>
  <si>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</si>
  <si>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</si>
  <si>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</si>
  <si>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</si>
  <si>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</si>
  <si>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</si>
  <si>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</si>
  <si>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</si>
  <si>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</si>
  <si>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</si>
  <si>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</si>
  <si>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</si>
  <si>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</si>
  <si>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</si>
  <si>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</si>
  <si>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</si>
  <si>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</si>
  <si>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</si>
  <si>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</si>
  <si>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</si>
  <si>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</si>
  <si>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</si>
  <si>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</si>
  <si>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</si>
  <si>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</si>
  <si>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</si>
  <si>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</si>
  <si>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</si>
  <si>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</si>
  <si>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</si>
  <si>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</si>
  <si>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</si>
  <si>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</si>
  <si>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</si>
  <si>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</si>
  <si>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</si>
  <si>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</si>
  <si>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</si>
  <si>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</si>
  <si>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</si>
  <si>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</si>
  <si>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</si>
  <si>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</si>
  <si>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</si>
  <si>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</si>
  <si>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</si>
  <si>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</si>
  <si>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</si>
  <si>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</si>
  <si>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</si>
  <si>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</si>
  <si>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</si>
  <si>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</si>
  <si>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</si>
  <si>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</si>
  <si>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</si>
  <si>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</si>
  <si>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</si>
  <si>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</si>
  <si>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</si>
  <si>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</si>
  <si>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</si>
  <si>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</si>
  <si>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</si>
  <si>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</si>
  <si>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</si>
  <si>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</si>
  <si>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</si>
  <si>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</si>
  <si>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</si>
  <si>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</si>
  <si>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</si>
  <si>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</si>
  <si>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</si>
  <si>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</si>
  <si>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</si>
  <si>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</si>
  <si>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</si>
  <si>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</si>
  <si>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</si>
  <si>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（千円）</t>
  </si>
  <si>
    <t>（円）</t>
  </si>
  <si>
    <t>保険者内訳</t>
  </si>
  <si>
    <t>(％）</t>
  </si>
  <si>
    <t>（％）</t>
  </si>
  <si>
    <t>都道府県名</t>
  </si>
  <si>
    <t>府内
順位</t>
  </si>
  <si>
    <t>市町村名</t>
  </si>
  <si>
    <t>順位</t>
  </si>
  <si>
    <t>市町村</t>
  </si>
  <si>
    <t>額</t>
  </si>
  <si>
    <t>被保険者数
（全被保険者）</t>
  </si>
  <si>
    <t>全国
順位</t>
  </si>
  <si>
    <t>黒字
保険者数</t>
  </si>
  <si>
    <t>赤字
保険者数</t>
  </si>
  <si>
    <t>割合</t>
  </si>
  <si>
    <t>都道府県</t>
  </si>
  <si>
    <t>赤字団体計</t>
  </si>
  <si>
    <t>赤字団体数</t>
  </si>
  <si>
    <r>
      <t xml:space="preserve">被保険者数
</t>
    </r>
    <r>
      <rPr>
        <sz val="9"/>
        <rFont val="Meiryo UI"/>
        <family val="3"/>
      </rPr>
      <t>（全被保険者）</t>
    </r>
  </si>
  <si>
    <t>累積黒字・赤字</t>
  </si>
  <si>
    <t>１人あたり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</si>
  <si>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</si>
  <si>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</si>
  <si>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</si>
  <si>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</si>
  <si>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</si>
  <si>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</si>
  <si>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</si>
  <si>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</si>
  <si>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</si>
  <si>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</si>
  <si>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</si>
  <si>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</si>
  <si>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</si>
  <si>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</si>
  <si>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</si>
  <si>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</si>
  <si>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</si>
  <si>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</si>
  <si>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</si>
  <si>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</si>
  <si>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</si>
  <si>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</si>
  <si>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</si>
  <si>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</si>
  <si>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</si>
  <si>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</si>
  <si>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</si>
  <si>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</si>
  <si>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</si>
  <si>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</si>
  <si>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</si>
  <si>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</si>
  <si>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</si>
  <si>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</si>
  <si>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</si>
  <si>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</si>
  <si>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</si>
  <si>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</si>
  <si>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</si>
  <si>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</si>
  <si>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</si>
  <si>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</si>
  <si>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</si>
  <si>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</si>
  <si>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</si>
  <si>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</si>
  <si>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</si>
  <si>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累積収支</t>
  </si>
  <si>
    <t>平均</t>
  </si>
  <si>
    <t>全　国　計</t>
  </si>
  <si>
    <t>単年度収支（千円）</t>
  </si>
  <si>
    <t>○ 大阪府内市町村別国民健康保険財政状況</t>
  </si>
  <si>
    <t>　出典：大阪府国民健康保険事業状況。</t>
  </si>
  <si>
    <t>　出典：国民健康保険事業状況（年報）都道府県の状況。</t>
  </si>
  <si>
    <t>　集計時期：出典が異なるため、国が公表した大阪府の数値と、大阪府内市町村計の数値とは、若干異なる場合がある。</t>
  </si>
  <si>
    <t>（人）</t>
  </si>
  <si>
    <r>
      <t xml:space="preserve">府内市町村計
</t>
    </r>
    <r>
      <rPr>
        <sz val="9.5"/>
        <rFont val="Meiryo UI"/>
        <family val="3"/>
      </rPr>
      <t>（黒字団体+赤字団体）</t>
    </r>
  </si>
  <si>
    <t>　１人あたり累積黒字・赤字：累積収支を年度平均被保険者数で除した数値で、黒字額の高いものから順位付け。</t>
  </si>
  <si>
    <t>令和3年度年平均</t>
  </si>
  <si>
    <t>令和3年度
累積収支　　　　　　</t>
  </si>
  <si>
    <t>令和元年度</t>
  </si>
  <si>
    <t>令和２年度　　　　</t>
  </si>
  <si>
    <t>令和3年度　　　　</t>
  </si>
  <si>
    <t>令和3年度
１人あたり
累積黒字・赤字　　</t>
  </si>
  <si>
    <t>○ 都道府県別市町村国民健康保険財政状況（令和３年度）</t>
  </si>
  <si>
    <r>
      <t xml:space="preserve">全国計（令和３年度）
</t>
    </r>
    <r>
      <rPr>
        <sz val="9.5"/>
        <rFont val="Meiryo UI"/>
        <family val="3"/>
      </rPr>
      <t>（黒字団体＋赤字団体）</t>
    </r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</si>
</sst>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;&quot;△ &quot;#,##0"/>
    <numFmt numFmtId="178" formatCode="0_ "/>
    <numFmt numFmtId="179" formatCode="0;&quot;△ &quot;0"/>
    <numFmt numFmtId="180" formatCode="#,##0_);[Red]\(#,##0\)"/>
    <numFmt numFmtId="181" formatCode="#,##0.0_);\(#,##0.0\)"/>
    <numFmt numFmtId="182" formatCode="\(#.#\)"/>
    <numFmt numFmtId="183" formatCode="\(#\)"/>
    <numFmt numFmtId="184" formatCode="0.0_);\(0.0\)"/>
    <numFmt numFmtId="185" formatCode="\(0.0\)"/>
    <numFmt numFmtId="186" formatCode="0.0000000000000_);\(0.0000000000000\)"/>
    <numFmt numFmtId="187" formatCode="0.0%"/>
    <numFmt numFmtId="188" formatCode="#,##0.0;&quot;▲ &quot;#,##0.0"/>
    <numFmt numFmtId="189" formatCode="#,##0;&quot;▲ &quot;#,##0"/>
    <numFmt numFmtId="190" formatCode="#,##0\ \ \ "/>
    <numFmt numFmtId="191" formatCode="0.0\ \ "/>
    <numFmt numFmtId="192" formatCode="#,##0\ \ "/>
    <numFmt numFmtId="193" formatCode="#,##0.0\ ;&quot;▲&quot;#,##0.0\ "/>
    <numFmt numFmtId="194" formatCode="#,##0\ "/>
    <numFmt numFmtId="195" formatCode="0.0000_ "/>
    <numFmt numFmtId="196" formatCode="#,##0.00;&quot;▲ &quot;#,##0.00"/>
    <numFmt numFmtId="197" formatCode="_(* #,##0_);_(* \(#,##0\);_(* &quot;-&quot;_);_(@_)"/>
    <numFmt numFmtId="198" formatCode="#,###\ "/>
    <numFmt numFmtId="199" formatCode="0.0_);[Red]\(0.0\)"/>
    <numFmt numFmtId="200" formatCode="#,##0.0;[Red]\-#,##0.0"/>
    <numFmt numFmtId="201" formatCode="_(* #,##0.0_);_(* \(#,##0.0\);_(* &quot;-&quot;_);_(@_)"/>
    <numFmt numFmtId="202" formatCode="0.0;&quot;▲ &quot;0.0"/>
    <numFmt numFmtId="203" formatCode="#,##0_ "/>
    <numFmt numFmtId="204" formatCode="#,##0.0;&quot;△ &quot;#,##0.0"/>
    <numFmt numFmtId="205" formatCode="#,##0.00;&quot;△ &quot;#,##0.00"/>
    <numFmt numFmtId="206" formatCode="#,##0.000;&quot;△ &quot;#,##0.000"/>
    <numFmt numFmtId="207" formatCode="0.000"/>
    <numFmt numFmtId="208" formatCode="0.0000"/>
    <numFmt numFmtId="209" formatCode="0.00000"/>
    <numFmt numFmtId="210" formatCode="#,##0.000;[Red]\-#,##0.000"/>
    <numFmt numFmtId="211" formatCode="#,##0.0000;[Red]\-#,##0.0000"/>
    <numFmt numFmtId="212" formatCode="#,##0.00000;[Red]\-#,##0.00000"/>
    <numFmt numFmtId="213" formatCode="#,##0.000000;[Red]\-#,##0.000000"/>
    <numFmt numFmtId="214" formatCode="#,##0.0000000;[Red]\-#,##0.0000000"/>
    <numFmt numFmtId="215" formatCode="#,##0.00000000;[Red]\-#,##0.00000000"/>
    <numFmt numFmtId="216" formatCode="#,##0.000000000;[Red]\-#,##0.000000000"/>
    <numFmt numFmtId="217" formatCode="_ * #,##0;_ * #,##0;_ * &quot;-&quot;;_ @"/>
    <numFmt numFmtId="218" formatCode="0.0"/>
    <numFmt numFmtId="219" formatCode="_ * #,##0.0_ ;_ * \-#,##0.0_ ;_ * &quot;-&quot;_ ;_ @_ "/>
    <numFmt numFmtId="220" formatCode="_ * #,##0.00_ ;_ * \-#,##0.00_ ;_ * &quot;-&quot;_ ;_ @_ "/>
    <numFmt numFmtId="221" formatCode="_ * #,##0.000_ ;_ * \-#,##0.000_ ;_ * &quot;-&quot;_ ;_ @_ "/>
    <numFmt numFmtId="222" formatCode="_ * #,##0.000_ ;_ * \-#,##0.000_ ;_ * &quot;-&quot;??_ ;_ @_ "/>
    <numFmt numFmtId="223" formatCode="_ * #,##0.0000_ ;_ * \-#,##0.0000_ ;_ * &quot;-&quot;??_ ;_ @_ "/>
    <numFmt numFmtId="224" formatCode="_ * #,##0.00000_ ;_ * \-#,##0.00000_ ;_ * &quot;-&quot;??_ ;_ @_ "/>
    <numFmt numFmtId="225" formatCode="_ * #,##0.0_ ;_ * \-#,##0.0_ ;_ * &quot;-&quot;??_ ;_ @_ "/>
    <numFmt numFmtId="226" formatCode="#,##0.0_ "/>
    <numFmt numFmtId="227" formatCode="#,###.#\ "/>
    <numFmt numFmtId="228" formatCode="#,##0.00_ "/>
    <numFmt numFmtId="229" formatCode="#,##0.000;&quot;▲ &quot;#,##0.000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  <numFmt numFmtId="234" formatCode="#,##0,"/>
    <numFmt numFmtId="235" formatCode="#,###,;&quot;▲&quot;#,###,"/>
    <numFmt numFmtId="236" formatCode="_ * #,##0_ ;_ * \-#,##0_ ;_ * &quot;・&quot;_ ;_ @_ "/>
    <numFmt numFmtId="237" formatCode="0_);[Red]\(0\)"/>
    <numFmt numFmtId="238" formatCode="[&lt;=999]000;[&lt;=9999]000\-00;000\-0000"/>
    <numFmt numFmtId="239" formatCode="0;&quot;▲ &quot;0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5.75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7.5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0"/>
      <color indexed="8"/>
      <name val="Meiryo UI"/>
      <family val="3"/>
    </font>
    <font>
      <sz val="11"/>
      <color indexed="8"/>
      <name val="Meiryo UI"/>
      <family val="3"/>
    </font>
    <font>
      <sz val="7.5"/>
      <color indexed="8"/>
      <name val="Meiryo UI"/>
      <family val="3"/>
    </font>
    <font>
      <sz val="8"/>
      <color indexed="8"/>
      <name val="Meiryo UI"/>
      <family val="3"/>
    </font>
    <font>
      <sz val="11"/>
      <color indexed="10"/>
      <name val="Meiryo UI"/>
      <family val="3"/>
    </font>
    <font>
      <sz val="9"/>
      <color indexed="8"/>
      <name val="Meiryo UI"/>
      <family val="3"/>
    </font>
    <font>
      <sz val="12"/>
      <name val="Meiryo UI"/>
      <family val="3"/>
    </font>
    <font>
      <sz val="7.5"/>
      <name val="ＭＳ 明朝"/>
      <family val="1"/>
    </font>
    <font>
      <b/>
      <sz val="12"/>
      <name val="Meiryo UI"/>
      <family val="3"/>
    </font>
    <font>
      <b/>
      <sz val="11"/>
      <name val="Meiryo UI"/>
      <family val="3"/>
    </font>
    <font>
      <sz val="9.5"/>
      <name val="Meiryo UI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0"/>
      <name val="Meiryo UI"/>
      <family val="3"/>
    </font>
    <font>
      <sz val="11"/>
      <color indexed="12"/>
      <name val="Meiryo UI"/>
      <family val="3"/>
    </font>
    <font>
      <sz val="10"/>
      <color indexed="12"/>
      <name val="Meiryo UI"/>
      <family val="3"/>
    </font>
    <font>
      <sz val="11"/>
      <color indexed="12"/>
      <name val="ＭＳ Ｐゴシック"/>
      <family val="3"/>
    </font>
    <font>
      <sz val="10"/>
      <color indexed="10"/>
      <name val="Meiryo UI"/>
      <family val="3"/>
    </font>
    <font>
      <sz val="14"/>
      <color indexed="8"/>
      <name val="Meiryo UI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b/>
      <sz val="11"/>
      <color rgb="FFC00000"/>
      <name val="Meiryo UI"/>
      <family val="3"/>
    </font>
    <font>
      <sz val="11"/>
      <color rgb="FF0000CC"/>
      <name val="Meiryo UI"/>
      <family val="3"/>
    </font>
    <font>
      <sz val="10"/>
      <color rgb="FF0000CC"/>
      <name val="Meiryo UI"/>
      <family val="3"/>
    </font>
    <font>
      <sz val="11"/>
      <color rgb="FF0000CC"/>
      <name val="Calibri"/>
      <family val="3"/>
    </font>
    <font>
      <sz val="10"/>
      <color rgb="FFFF0000"/>
      <name val="Meiryo U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medium"/>
    </border>
    <border>
      <left style="hair"/>
      <right style="thin"/>
      <top style="hair"/>
      <bottom style="medium"/>
    </border>
    <border>
      <left style="hair"/>
      <right style="medium"/>
      <top style="medium"/>
      <bottom style="medium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1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31" borderId="4" applyNumberFormat="0" applyAlignment="0" applyProtection="0"/>
    <xf numFmtId="0" fontId="67" fillId="31" borderId="4" applyNumberFormat="0" applyAlignment="0" applyProtection="0"/>
    <xf numFmtId="0" fontId="2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</cellStyleXfs>
  <cellXfs count="2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109" applyFont="1" applyFill="1" applyAlignment="1">
      <alignment vertical="center"/>
      <protection/>
    </xf>
    <xf numFmtId="0" fontId="70" fillId="0" borderId="0" xfId="0" applyFont="1" applyFill="1" applyAlignment="1">
      <alignment vertical="center"/>
    </xf>
    <xf numFmtId="0" fontId="10" fillId="0" borderId="0" xfId="109" applyFont="1" applyFill="1" applyAlignment="1">
      <alignment horizontal="center" vertical="center"/>
      <protection/>
    </xf>
    <xf numFmtId="0" fontId="10" fillId="0" borderId="0" xfId="109" applyFont="1" applyFill="1" applyAlignment="1">
      <alignment horizontal="distributed" vertical="center"/>
      <protection/>
    </xf>
    <xf numFmtId="177" fontId="10" fillId="0" borderId="0" xfId="85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109" applyFont="1" applyFill="1" applyAlignment="1">
      <alignment vertical="center"/>
      <protection/>
    </xf>
    <xf numFmtId="38" fontId="70" fillId="0" borderId="0" xfId="83" applyFont="1" applyFill="1" applyAlignment="1">
      <alignment vertical="center"/>
    </xf>
    <xf numFmtId="38" fontId="70" fillId="0" borderId="0" xfId="0" applyNumberFormat="1" applyFont="1" applyFill="1" applyAlignment="1">
      <alignment vertical="center"/>
    </xf>
    <xf numFmtId="189" fontId="70" fillId="0" borderId="0" xfId="0" applyNumberFormat="1" applyFont="1" applyFill="1" applyAlignment="1">
      <alignment vertical="center"/>
    </xf>
    <xf numFmtId="0" fontId="71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77" fontId="15" fillId="0" borderId="11" xfId="0" applyNumberFormat="1" applyFont="1" applyFill="1" applyBorder="1" applyAlignment="1">
      <alignment vertical="center"/>
    </xf>
    <xf numFmtId="38" fontId="21" fillId="0" borderId="0" xfId="83" applyNumberFormat="1" applyFont="1" applyFill="1" applyBorder="1" applyAlignment="1">
      <alignment vertical="center"/>
    </xf>
    <xf numFmtId="38" fontId="21" fillId="0" borderId="12" xfId="83" applyNumberFormat="1" applyFont="1" applyFill="1" applyBorder="1" applyAlignment="1">
      <alignment vertical="center"/>
    </xf>
    <xf numFmtId="38" fontId="21" fillId="0" borderId="0" xfId="0" applyNumberFormat="1" applyFont="1" applyFill="1" applyBorder="1" applyAlignment="1">
      <alignment vertical="center"/>
    </xf>
    <xf numFmtId="38" fontId="21" fillId="0" borderId="12" xfId="0" applyNumberFormat="1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0" fontId="13" fillId="12" borderId="13" xfId="109" applyFont="1" applyFill="1" applyBorder="1" applyAlignment="1">
      <alignment horizontal="right" vertical="center"/>
      <protection/>
    </xf>
    <xf numFmtId="0" fontId="12" fillId="12" borderId="14" xfId="109" applyFont="1" applyFill="1" applyBorder="1" applyAlignment="1">
      <alignment horizontal="center" vertical="center"/>
      <protection/>
    </xf>
    <xf numFmtId="0" fontId="13" fillId="12" borderId="15" xfId="109" applyFont="1" applyFill="1" applyBorder="1" applyAlignment="1">
      <alignment horizontal="right" vertical="center"/>
      <protection/>
    </xf>
    <xf numFmtId="189" fontId="73" fillId="0" borderId="16" xfId="85" applyNumberFormat="1" applyFont="1" applyFill="1" applyBorder="1" applyAlignment="1">
      <alignment vertical="center"/>
    </xf>
    <xf numFmtId="189" fontId="73" fillId="0" borderId="17" xfId="85" applyNumberFormat="1" applyFont="1" applyFill="1" applyBorder="1" applyAlignment="1">
      <alignment vertical="center"/>
    </xf>
    <xf numFmtId="0" fontId="73" fillId="0" borderId="18" xfId="0" applyFont="1" applyFill="1" applyBorder="1" applyAlignment="1">
      <alignment horizontal="center" vertical="center"/>
    </xf>
    <xf numFmtId="189" fontId="73" fillId="0" borderId="18" xfId="85" applyNumberFormat="1" applyFont="1" applyFill="1" applyBorder="1" applyAlignment="1">
      <alignment vertical="center"/>
    </xf>
    <xf numFmtId="189" fontId="73" fillId="0" borderId="19" xfId="85" applyNumberFormat="1" applyFont="1" applyFill="1" applyBorder="1" applyAlignment="1">
      <alignment vertical="center"/>
    </xf>
    <xf numFmtId="189" fontId="73" fillId="0" borderId="20" xfId="85" applyNumberFormat="1" applyFont="1" applyFill="1" applyBorder="1" applyAlignment="1">
      <alignment vertical="center"/>
    </xf>
    <xf numFmtId="189" fontId="73" fillId="0" borderId="21" xfId="85" applyNumberFormat="1" applyFont="1" applyFill="1" applyBorder="1" applyAlignment="1">
      <alignment vertical="center"/>
    </xf>
    <xf numFmtId="189" fontId="73" fillId="0" borderId="22" xfId="85" applyNumberFormat="1" applyFont="1" applyFill="1" applyBorder="1" applyAlignment="1">
      <alignment vertical="center"/>
    </xf>
    <xf numFmtId="189" fontId="73" fillId="0" borderId="23" xfId="85" applyNumberFormat="1" applyFont="1" applyFill="1" applyBorder="1" applyAlignment="1">
      <alignment vertical="center"/>
    </xf>
    <xf numFmtId="0" fontId="73" fillId="0" borderId="22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  <xf numFmtId="189" fontId="73" fillId="0" borderId="24" xfId="85" applyNumberFormat="1" applyFont="1" applyFill="1" applyBorder="1" applyAlignment="1">
      <alignment vertical="center"/>
    </xf>
    <xf numFmtId="189" fontId="73" fillId="0" borderId="15" xfId="85" applyNumberFormat="1" applyFont="1" applyFill="1" applyBorder="1" applyAlignment="1">
      <alignment vertical="center"/>
    </xf>
    <xf numFmtId="0" fontId="73" fillId="0" borderId="24" xfId="0" applyFont="1" applyFill="1" applyBorder="1" applyAlignment="1">
      <alignment horizontal="center" vertical="center"/>
    </xf>
    <xf numFmtId="189" fontId="73" fillId="0" borderId="25" xfId="0" applyNumberFormat="1" applyFont="1" applyFill="1" applyBorder="1" applyAlignment="1">
      <alignment vertical="center" shrinkToFit="1"/>
    </xf>
    <xf numFmtId="0" fontId="22" fillId="0" borderId="0" xfId="109" applyFont="1" applyFill="1" applyAlignment="1">
      <alignment vertical="center"/>
      <protection/>
    </xf>
    <xf numFmtId="189" fontId="74" fillId="0" borderId="26" xfId="0" applyNumberFormat="1" applyFont="1" applyFill="1" applyBorder="1" applyAlignment="1">
      <alignment vertical="center"/>
    </xf>
    <xf numFmtId="0" fontId="74" fillId="0" borderId="11" xfId="0" applyFont="1" applyFill="1" applyBorder="1" applyAlignment="1">
      <alignment vertical="center"/>
    </xf>
    <xf numFmtId="189" fontId="74" fillId="0" borderId="14" xfId="0" applyNumberFormat="1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189" fontId="74" fillId="0" borderId="27" xfId="0" applyNumberFormat="1" applyFont="1" applyFill="1" applyBorder="1" applyAlignment="1">
      <alignment vertical="center"/>
    </xf>
    <xf numFmtId="0" fontId="74" fillId="0" borderId="28" xfId="0" applyFont="1" applyFill="1" applyBorder="1" applyAlignment="1">
      <alignment vertical="center"/>
    </xf>
    <xf numFmtId="189" fontId="74" fillId="0" borderId="29" xfId="0" applyNumberFormat="1" applyFont="1" applyFill="1" applyBorder="1" applyAlignment="1">
      <alignment vertical="center"/>
    </xf>
    <xf numFmtId="0" fontId="74" fillId="0" borderId="30" xfId="0" applyFont="1" applyFill="1" applyBorder="1" applyAlignment="1">
      <alignment vertical="center"/>
    </xf>
    <xf numFmtId="189" fontId="74" fillId="0" borderId="31" xfId="0" applyNumberFormat="1" applyFont="1" applyFill="1" applyBorder="1" applyAlignment="1">
      <alignment vertical="center"/>
    </xf>
    <xf numFmtId="0" fontId="74" fillId="0" borderId="12" xfId="0" applyFont="1" applyFill="1" applyBorder="1" applyAlignment="1">
      <alignment vertical="center"/>
    </xf>
    <xf numFmtId="189" fontId="74" fillId="0" borderId="32" xfId="0" applyNumberFormat="1" applyFont="1" applyFill="1" applyBorder="1" applyAlignment="1">
      <alignment vertical="center"/>
    </xf>
    <xf numFmtId="0" fontId="74" fillId="0" borderId="33" xfId="0" applyFont="1" applyFill="1" applyBorder="1" applyAlignment="1">
      <alignment vertical="center"/>
    </xf>
    <xf numFmtId="187" fontId="74" fillId="0" borderId="16" xfId="69" applyNumberFormat="1" applyFont="1" applyFill="1" applyBorder="1" applyAlignment="1">
      <alignment vertical="center"/>
    </xf>
    <xf numFmtId="187" fontId="74" fillId="0" borderId="18" xfId="69" applyNumberFormat="1" applyFont="1" applyFill="1" applyBorder="1" applyAlignment="1">
      <alignment vertical="center"/>
    </xf>
    <xf numFmtId="187" fontId="74" fillId="0" borderId="22" xfId="69" applyNumberFormat="1" applyFont="1" applyFill="1" applyBorder="1" applyAlignment="1">
      <alignment vertical="center"/>
    </xf>
    <xf numFmtId="187" fontId="74" fillId="0" borderId="20" xfId="69" applyNumberFormat="1" applyFont="1" applyFill="1" applyBorder="1" applyAlignment="1">
      <alignment vertical="center"/>
    </xf>
    <xf numFmtId="187" fontId="74" fillId="0" borderId="34" xfId="69" applyNumberFormat="1" applyFont="1" applyFill="1" applyBorder="1" applyAlignment="1">
      <alignment vertical="center"/>
    </xf>
    <xf numFmtId="187" fontId="74" fillId="0" borderId="16" xfId="69" applyNumberFormat="1" applyFont="1" applyFill="1" applyBorder="1" applyAlignment="1">
      <alignment vertical="center"/>
    </xf>
    <xf numFmtId="187" fontId="74" fillId="0" borderId="18" xfId="69" applyNumberFormat="1" applyFont="1" applyFill="1" applyBorder="1" applyAlignment="1">
      <alignment vertical="center"/>
    </xf>
    <xf numFmtId="187" fontId="74" fillId="0" borderId="22" xfId="69" applyNumberFormat="1" applyFont="1" applyFill="1" applyBorder="1" applyAlignment="1">
      <alignment vertical="center"/>
    </xf>
    <xf numFmtId="187" fontId="74" fillId="0" borderId="35" xfId="69" applyNumberFormat="1" applyFont="1" applyFill="1" applyBorder="1" applyAlignment="1">
      <alignment vertical="center"/>
    </xf>
    <xf numFmtId="187" fontId="74" fillId="0" borderId="36" xfId="69" applyNumberFormat="1" applyFont="1" applyFill="1" applyBorder="1" applyAlignment="1">
      <alignment vertical="center"/>
    </xf>
    <xf numFmtId="187" fontId="74" fillId="0" borderId="20" xfId="69" applyNumberFormat="1" applyFont="1" applyFill="1" applyBorder="1" applyAlignment="1">
      <alignment vertical="center"/>
    </xf>
    <xf numFmtId="187" fontId="74" fillId="0" borderId="24" xfId="69" applyNumberFormat="1" applyFont="1" applyFill="1" applyBorder="1" applyAlignment="1">
      <alignment vertical="center"/>
    </xf>
    <xf numFmtId="177" fontId="74" fillId="0" borderId="37" xfId="83" applyNumberFormat="1" applyFont="1" applyFill="1" applyBorder="1" applyAlignment="1">
      <alignment vertical="center"/>
    </xf>
    <xf numFmtId="38" fontId="74" fillId="0" borderId="38" xfId="0" applyNumberFormat="1" applyFont="1" applyFill="1" applyBorder="1" applyAlignment="1">
      <alignment vertical="center"/>
    </xf>
    <xf numFmtId="187" fontId="74" fillId="0" borderId="10" xfId="69" applyNumberFormat="1" applyFont="1" applyFill="1" applyBorder="1" applyAlignment="1">
      <alignment vertical="center"/>
    </xf>
    <xf numFmtId="3" fontId="74" fillId="0" borderId="39" xfId="0" applyNumberFormat="1" applyFont="1" applyFill="1" applyBorder="1" applyAlignment="1">
      <alignment vertical="center"/>
    </xf>
    <xf numFmtId="187" fontId="74" fillId="0" borderId="10" xfId="69" applyNumberFormat="1" applyFont="1" applyFill="1" applyBorder="1" applyAlignment="1">
      <alignment vertical="center"/>
    </xf>
    <xf numFmtId="0" fontId="13" fillId="12" borderId="26" xfId="109" applyFont="1" applyFill="1" applyBorder="1" applyAlignment="1">
      <alignment horizontal="center" vertical="center"/>
      <protection/>
    </xf>
    <xf numFmtId="0" fontId="13" fillId="12" borderId="16" xfId="109" applyFont="1" applyFill="1" applyBorder="1" applyAlignment="1">
      <alignment horizontal="center" vertical="center"/>
      <protection/>
    </xf>
    <xf numFmtId="0" fontId="14" fillId="12" borderId="16" xfId="0" applyFont="1" applyFill="1" applyBorder="1" applyAlignment="1">
      <alignment horizontal="center" vertical="center"/>
    </xf>
    <xf numFmtId="0" fontId="13" fillId="12" borderId="32" xfId="109" applyFont="1" applyFill="1" applyBorder="1" applyAlignment="1">
      <alignment horizontal="right" vertical="center"/>
      <protection/>
    </xf>
    <xf numFmtId="0" fontId="13" fillId="12" borderId="24" xfId="109" applyFont="1" applyFill="1" applyBorder="1" applyAlignment="1">
      <alignment horizontal="right" vertical="center"/>
      <protection/>
    </xf>
    <xf numFmtId="0" fontId="14" fillId="12" borderId="24" xfId="0" applyFont="1" applyFill="1" applyBorder="1" applyAlignment="1">
      <alignment horizontal="right" vertical="center"/>
    </xf>
    <xf numFmtId="0" fontId="14" fillId="12" borderId="25" xfId="0" applyFont="1" applyFill="1" applyBorder="1" applyAlignment="1">
      <alignment horizontal="center" vertical="center"/>
    </xf>
    <xf numFmtId="0" fontId="14" fillId="12" borderId="25" xfId="0" applyFont="1" applyFill="1" applyBorder="1" applyAlignment="1">
      <alignment horizontal="distributed" vertical="center" indent="1"/>
    </xf>
    <xf numFmtId="0" fontId="14" fillId="12" borderId="40" xfId="0" applyFont="1" applyFill="1" applyBorder="1" applyAlignment="1">
      <alignment horizontal="center" vertical="center"/>
    </xf>
    <xf numFmtId="0" fontId="14" fillId="12" borderId="40" xfId="0" applyFont="1" applyFill="1" applyBorder="1" applyAlignment="1">
      <alignment horizontal="distributed" vertical="center" indent="1"/>
    </xf>
    <xf numFmtId="0" fontId="14" fillId="12" borderId="41" xfId="0" applyFont="1" applyFill="1" applyBorder="1" applyAlignment="1">
      <alignment horizontal="center" vertical="center"/>
    </xf>
    <xf numFmtId="0" fontId="14" fillId="12" borderId="41" xfId="0" applyFont="1" applyFill="1" applyBorder="1" applyAlignment="1">
      <alignment horizontal="distributed" vertical="center" indent="1"/>
    </xf>
    <xf numFmtId="0" fontId="14" fillId="12" borderId="42" xfId="0" applyFont="1" applyFill="1" applyBorder="1" applyAlignment="1">
      <alignment horizontal="center" vertical="center"/>
    </xf>
    <xf numFmtId="0" fontId="14" fillId="12" borderId="43" xfId="0" applyFont="1" applyFill="1" applyBorder="1" applyAlignment="1">
      <alignment horizontal="distributed" vertical="center" indent="1"/>
    </xf>
    <xf numFmtId="0" fontId="14" fillId="12" borderId="44" xfId="0" applyFont="1" applyFill="1" applyBorder="1" applyAlignment="1">
      <alignment horizontal="distributed" vertical="center" indent="1"/>
    </xf>
    <xf numFmtId="0" fontId="14" fillId="12" borderId="13" xfId="0" applyFont="1" applyFill="1" applyBorder="1" applyAlignment="1">
      <alignment horizontal="center" vertical="center"/>
    </xf>
    <xf numFmtId="0" fontId="14" fillId="12" borderId="13" xfId="0" applyFont="1" applyFill="1" applyBorder="1" applyAlignment="1">
      <alignment horizontal="distributed" vertical="center" indent="1"/>
    </xf>
    <xf numFmtId="0" fontId="13" fillId="12" borderId="17" xfId="109" applyFont="1" applyFill="1" applyBorder="1" applyAlignment="1">
      <alignment horizontal="center" vertical="center"/>
      <protection/>
    </xf>
    <xf numFmtId="38" fontId="12" fillId="0" borderId="0" xfId="83" applyFont="1" applyFill="1" applyAlignment="1">
      <alignment vertical="center"/>
    </xf>
    <xf numFmtId="3" fontId="12" fillId="0" borderId="0" xfId="109" applyNumberFormat="1" applyFont="1" applyFill="1" applyAlignment="1">
      <alignment vertical="center"/>
      <protection/>
    </xf>
    <xf numFmtId="0" fontId="16" fillId="33" borderId="25" xfId="0" applyFont="1" applyFill="1" applyBorder="1" applyAlignment="1">
      <alignment vertical="center"/>
    </xf>
    <xf numFmtId="0" fontId="13" fillId="12" borderId="25" xfId="109" applyFont="1" applyFill="1" applyBorder="1" applyAlignment="1">
      <alignment horizontal="distributed" vertical="center" indent="1"/>
      <protection/>
    </xf>
    <xf numFmtId="38" fontId="13" fillId="12" borderId="19" xfId="85" applyFont="1" applyFill="1" applyBorder="1" applyAlignment="1">
      <alignment horizontal="center" vertical="center"/>
    </xf>
    <xf numFmtId="38" fontId="13" fillId="12" borderId="40" xfId="85" applyFont="1" applyFill="1" applyBorder="1" applyAlignment="1">
      <alignment horizontal="distributed" vertical="center" indent="1"/>
    </xf>
    <xf numFmtId="38" fontId="13" fillId="12" borderId="21" xfId="85" applyFont="1" applyFill="1" applyBorder="1" applyAlignment="1">
      <alignment horizontal="center" vertical="center"/>
    </xf>
    <xf numFmtId="38" fontId="13" fillId="12" borderId="44" xfId="85" applyFont="1" applyFill="1" applyBorder="1" applyAlignment="1">
      <alignment horizontal="distributed" vertical="center" indent="1"/>
    </xf>
    <xf numFmtId="38" fontId="13" fillId="12" borderId="23" xfId="85" applyFont="1" applyFill="1" applyBorder="1" applyAlignment="1">
      <alignment horizontal="center" vertical="center"/>
    </xf>
    <xf numFmtId="38" fontId="13" fillId="12" borderId="41" xfId="85" applyFont="1" applyFill="1" applyBorder="1" applyAlignment="1">
      <alignment horizontal="distributed" vertical="center" indent="1"/>
    </xf>
    <xf numFmtId="38" fontId="13" fillId="12" borderId="15" xfId="85" applyFont="1" applyFill="1" applyBorder="1" applyAlignment="1">
      <alignment horizontal="center" vertical="center"/>
    </xf>
    <xf numFmtId="38" fontId="13" fillId="12" borderId="13" xfId="85" applyFont="1" applyFill="1" applyBorder="1" applyAlignment="1">
      <alignment horizontal="distributed" vertical="center" indent="1"/>
    </xf>
    <xf numFmtId="0" fontId="75" fillId="0" borderId="0" xfId="0" applyFont="1" applyAlignment="1">
      <alignment horizontal="center" vertical="center"/>
    </xf>
    <xf numFmtId="38" fontId="75" fillId="0" borderId="0" xfId="0" applyNumberFormat="1" applyFont="1" applyAlignment="1">
      <alignment vertical="center"/>
    </xf>
    <xf numFmtId="0" fontId="75" fillId="0" borderId="0" xfId="0" applyFont="1" applyAlignment="1">
      <alignment vertical="center"/>
    </xf>
    <xf numFmtId="38" fontId="75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3" fillId="0" borderId="0" xfId="109" applyFont="1" applyFill="1" applyAlignment="1">
      <alignment vertical="center"/>
      <protection/>
    </xf>
    <xf numFmtId="0" fontId="13" fillId="12" borderId="13" xfId="109" applyFont="1" applyFill="1" applyBorder="1" applyAlignment="1">
      <alignment horizontal="right" vertical="center" wrapText="1"/>
      <protection/>
    </xf>
    <xf numFmtId="177" fontId="73" fillId="0" borderId="45" xfId="85" applyNumberFormat="1" applyFont="1" applyFill="1" applyBorder="1" applyAlignment="1">
      <alignment vertical="center"/>
    </xf>
    <xf numFmtId="189" fontId="73" fillId="0" borderId="45" xfId="85" applyNumberFormat="1" applyFont="1" applyFill="1" applyBorder="1" applyAlignment="1">
      <alignment vertical="center" shrinkToFit="1"/>
    </xf>
    <xf numFmtId="189" fontId="73" fillId="0" borderId="45" xfId="85" applyNumberFormat="1" applyFont="1" applyFill="1" applyBorder="1" applyAlignment="1">
      <alignment vertical="center"/>
    </xf>
    <xf numFmtId="0" fontId="14" fillId="12" borderId="45" xfId="0" applyFont="1" applyFill="1" applyBorder="1" applyAlignment="1">
      <alignment horizontal="center" vertical="center"/>
    </xf>
    <xf numFmtId="189" fontId="73" fillId="0" borderId="45" xfId="0" applyNumberFormat="1" applyFont="1" applyFill="1" applyBorder="1" applyAlignment="1">
      <alignment vertical="center" shrinkToFit="1"/>
    </xf>
    <xf numFmtId="0" fontId="70" fillId="33" borderId="45" xfId="0" applyFont="1" applyFill="1" applyBorder="1" applyAlignment="1">
      <alignment vertical="center"/>
    </xf>
    <xf numFmtId="0" fontId="73" fillId="0" borderId="45" xfId="0" applyFont="1" applyFill="1" applyBorder="1" applyAlignment="1">
      <alignment vertical="center"/>
    </xf>
    <xf numFmtId="177" fontId="73" fillId="0" borderId="46" xfId="85" applyNumberFormat="1" applyFont="1" applyFill="1" applyBorder="1" applyAlignment="1">
      <alignment vertical="center" shrinkToFit="1"/>
    </xf>
    <xf numFmtId="177" fontId="11" fillId="0" borderId="46" xfId="85" applyNumberFormat="1" applyFont="1" applyFill="1" applyBorder="1" applyAlignment="1">
      <alignment vertical="center" shrinkToFit="1"/>
    </xf>
    <xf numFmtId="0" fontId="14" fillId="12" borderId="19" xfId="0" applyFont="1" applyFill="1" applyBorder="1" applyAlignment="1">
      <alignment vertical="center"/>
    </xf>
    <xf numFmtId="0" fontId="70" fillId="33" borderId="25" xfId="0" applyFont="1" applyFill="1" applyBorder="1" applyAlignment="1">
      <alignment vertical="center"/>
    </xf>
    <xf numFmtId="0" fontId="14" fillId="12" borderId="13" xfId="0" applyFont="1" applyFill="1" applyBorder="1" applyAlignment="1">
      <alignment vertical="center"/>
    </xf>
    <xf numFmtId="0" fontId="14" fillId="12" borderId="47" xfId="0" applyFont="1" applyFill="1" applyBorder="1" applyAlignment="1">
      <alignment horizontal="center" vertical="center"/>
    </xf>
    <xf numFmtId="177" fontId="15" fillId="0" borderId="46" xfId="0" applyNumberFormat="1" applyFont="1" applyFill="1" applyBorder="1" applyAlignment="1">
      <alignment vertical="center" shrinkToFit="1"/>
    </xf>
    <xf numFmtId="0" fontId="70" fillId="33" borderId="13" xfId="0" applyFont="1" applyFill="1" applyBorder="1" applyAlignment="1">
      <alignment vertical="center"/>
    </xf>
    <xf numFmtId="189" fontId="73" fillId="0" borderId="13" xfId="83" applyNumberFormat="1" applyFont="1" applyFill="1" applyBorder="1" applyAlignment="1">
      <alignment vertical="center"/>
    </xf>
    <xf numFmtId="38" fontId="15" fillId="0" borderId="33" xfId="83" applyFont="1" applyFill="1" applyBorder="1" applyAlignment="1">
      <alignment vertical="center"/>
    </xf>
    <xf numFmtId="38" fontId="73" fillId="0" borderId="48" xfId="83" applyFont="1" applyFill="1" applyBorder="1" applyAlignment="1">
      <alignment vertical="center"/>
    </xf>
    <xf numFmtId="0" fontId="14" fillId="12" borderId="15" xfId="0" applyFont="1" applyFill="1" applyBorder="1" applyAlignment="1">
      <alignment vertical="center"/>
    </xf>
    <xf numFmtId="177" fontId="15" fillId="0" borderId="46" xfId="0" applyNumberFormat="1" applyFont="1" applyFill="1" applyBorder="1" applyAlignment="1">
      <alignment vertical="center"/>
    </xf>
    <xf numFmtId="37" fontId="76" fillId="34" borderId="25" xfId="85" applyNumberFormat="1" applyFont="1" applyFill="1" applyBorder="1" applyAlignment="1">
      <alignment vertical="center"/>
    </xf>
    <xf numFmtId="37" fontId="76" fillId="34" borderId="40" xfId="85" applyNumberFormat="1" applyFont="1" applyFill="1" applyBorder="1" applyAlignment="1">
      <alignment vertical="center"/>
    </xf>
    <xf numFmtId="37" fontId="76" fillId="34" borderId="44" xfId="85" applyNumberFormat="1" applyFont="1" applyFill="1" applyBorder="1" applyAlignment="1">
      <alignment vertical="center"/>
    </xf>
    <xf numFmtId="38" fontId="76" fillId="34" borderId="41" xfId="85" applyFont="1" applyFill="1" applyBorder="1" applyAlignment="1">
      <alignment vertical="center"/>
    </xf>
    <xf numFmtId="38" fontId="76" fillId="34" borderId="40" xfId="85" applyFont="1" applyFill="1" applyBorder="1" applyAlignment="1">
      <alignment vertical="center"/>
    </xf>
    <xf numFmtId="38" fontId="76" fillId="34" borderId="44" xfId="85" applyFont="1" applyFill="1" applyBorder="1" applyAlignment="1">
      <alignment vertical="center"/>
    </xf>
    <xf numFmtId="38" fontId="76" fillId="34" borderId="13" xfId="85" applyFont="1" applyFill="1" applyBorder="1" applyAlignment="1">
      <alignment vertical="center"/>
    </xf>
    <xf numFmtId="38" fontId="21" fillId="0" borderId="49" xfId="83" applyNumberFormat="1" applyFont="1" applyFill="1" applyBorder="1" applyAlignment="1" applyProtection="1">
      <alignment horizontal="right" vertical="center"/>
      <protection/>
    </xf>
    <xf numFmtId="236" fontId="70" fillId="0" borderId="0" xfId="83" applyNumberFormat="1" applyFont="1" applyFill="1" applyAlignment="1">
      <alignment vertical="center"/>
    </xf>
    <xf numFmtId="0" fontId="76" fillId="0" borderId="15" xfId="109" applyFont="1" applyFill="1" applyBorder="1" applyAlignment="1">
      <alignment horizontal="center" vertical="center"/>
      <protection/>
    </xf>
    <xf numFmtId="38" fontId="60" fillId="0" borderId="0" xfId="0" applyNumberFormat="1" applyFont="1" applyAlignment="1">
      <alignment vertical="center"/>
    </xf>
    <xf numFmtId="38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38" fontId="60" fillId="0" borderId="0" xfId="83" applyFont="1" applyAlignment="1">
      <alignment horizontal="right" vertical="center"/>
    </xf>
    <xf numFmtId="189" fontId="74" fillId="0" borderId="45" xfId="83" applyNumberFormat="1" applyFont="1" applyFill="1" applyBorder="1" applyAlignment="1">
      <alignment vertical="center"/>
    </xf>
    <xf numFmtId="189" fontId="11" fillId="34" borderId="40" xfId="85" applyNumberFormat="1" applyFont="1" applyFill="1" applyBorder="1" applyAlignment="1">
      <alignment vertical="center"/>
    </xf>
    <xf numFmtId="189" fontId="11" fillId="34" borderId="0" xfId="0" applyNumberFormat="1" applyFont="1" applyFill="1" applyAlignment="1">
      <alignment vertical="center"/>
    </xf>
    <xf numFmtId="189" fontId="11" fillId="34" borderId="17" xfId="85" applyNumberFormat="1" applyFont="1" applyFill="1" applyBorder="1" applyAlignment="1">
      <alignment vertical="center"/>
    </xf>
    <xf numFmtId="189" fontId="11" fillId="34" borderId="19" xfId="85" applyNumberFormat="1" applyFont="1" applyFill="1" applyBorder="1" applyAlignment="1">
      <alignment vertical="center"/>
    </xf>
    <xf numFmtId="189" fontId="11" fillId="34" borderId="44" xfId="85" applyNumberFormat="1" applyFont="1" applyFill="1" applyBorder="1" applyAlignment="1">
      <alignment vertical="center"/>
    </xf>
    <xf numFmtId="189" fontId="11" fillId="34" borderId="44" xfId="0" applyNumberFormat="1" applyFont="1" applyFill="1" applyBorder="1" applyAlignment="1">
      <alignment vertical="center"/>
    </xf>
    <xf numFmtId="189" fontId="11" fillId="34" borderId="21" xfId="85" applyNumberFormat="1" applyFont="1" applyFill="1" applyBorder="1" applyAlignment="1">
      <alignment vertical="center"/>
    </xf>
    <xf numFmtId="189" fontId="11" fillId="34" borderId="41" xfId="85" applyNumberFormat="1" applyFont="1" applyFill="1" applyBorder="1" applyAlignment="1">
      <alignment vertical="center"/>
    </xf>
    <xf numFmtId="189" fontId="11" fillId="34" borderId="23" xfId="85" applyNumberFormat="1" applyFont="1" applyFill="1" applyBorder="1" applyAlignment="1">
      <alignment vertical="center"/>
    </xf>
    <xf numFmtId="189" fontId="11" fillId="34" borderId="13" xfId="85" applyNumberFormat="1" applyFont="1" applyFill="1" applyBorder="1" applyAlignment="1">
      <alignment vertical="center"/>
    </xf>
    <xf numFmtId="189" fontId="11" fillId="34" borderId="13" xfId="0" applyNumberFormat="1" applyFont="1" applyFill="1" applyBorder="1" applyAlignment="1">
      <alignment vertical="center"/>
    </xf>
    <xf numFmtId="189" fontId="11" fillId="34" borderId="15" xfId="85" applyNumberFormat="1" applyFont="1" applyFill="1" applyBorder="1" applyAlignment="1">
      <alignment vertical="center"/>
    </xf>
    <xf numFmtId="189" fontId="13" fillId="34" borderId="25" xfId="83" applyNumberFormat="1" applyFont="1" applyFill="1" applyBorder="1" applyAlignment="1">
      <alignment vertical="center"/>
    </xf>
    <xf numFmtId="41" fontId="13" fillId="34" borderId="17" xfId="83" applyNumberFormat="1" applyFont="1" applyFill="1" applyBorder="1" applyAlignment="1">
      <alignment vertical="center"/>
    </xf>
    <xf numFmtId="189" fontId="13" fillId="34" borderId="40" xfId="83" applyNumberFormat="1" applyFont="1" applyFill="1" applyBorder="1" applyAlignment="1">
      <alignment vertical="center"/>
    </xf>
    <xf numFmtId="41" fontId="13" fillId="34" borderId="19" xfId="83" applyNumberFormat="1" applyFont="1" applyFill="1" applyBorder="1" applyAlignment="1">
      <alignment vertical="center"/>
    </xf>
    <xf numFmtId="189" fontId="13" fillId="34" borderId="41" xfId="83" applyNumberFormat="1" applyFont="1" applyFill="1" applyBorder="1" applyAlignment="1">
      <alignment vertical="center"/>
    </xf>
    <xf numFmtId="41" fontId="13" fillId="34" borderId="23" xfId="83" applyNumberFormat="1" applyFont="1" applyFill="1" applyBorder="1" applyAlignment="1">
      <alignment vertical="center"/>
    </xf>
    <xf numFmtId="189" fontId="13" fillId="34" borderId="43" xfId="83" applyNumberFormat="1" applyFont="1" applyFill="1" applyBorder="1" applyAlignment="1">
      <alignment vertical="center"/>
    </xf>
    <xf numFmtId="41" fontId="13" fillId="34" borderId="50" xfId="83" applyNumberFormat="1" applyFont="1" applyFill="1" applyBorder="1" applyAlignment="1">
      <alignment vertical="center"/>
    </xf>
    <xf numFmtId="189" fontId="13" fillId="34" borderId="44" xfId="83" applyNumberFormat="1" applyFont="1" applyFill="1" applyBorder="1" applyAlignment="1">
      <alignment vertical="center"/>
    </xf>
    <xf numFmtId="41" fontId="13" fillId="34" borderId="21" xfId="83" applyNumberFormat="1" applyFont="1" applyFill="1" applyBorder="1" applyAlignment="1">
      <alignment vertical="center"/>
    </xf>
    <xf numFmtId="189" fontId="13" fillId="34" borderId="13" xfId="83" applyNumberFormat="1" applyFont="1" applyFill="1" applyBorder="1" applyAlignment="1">
      <alignment vertical="center"/>
    </xf>
    <xf numFmtId="41" fontId="13" fillId="34" borderId="15" xfId="83" applyNumberFormat="1" applyFont="1" applyFill="1" applyBorder="1" applyAlignment="1">
      <alignment vertical="center"/>
    </xf>
    <xf numFmtId="41" fontId="13" fillId="34" borderId="17" xfId="0" applyNumberFormat="1" applyFont="1" applyFill="1" applyBorder="1" applyAlignment="1">
      <alignment vertical="center"/>
    </xf>
    <xf numFmtId="41" fontId="13" fillId="34" borderId="19" xfId="0" applyNumberFormat="1" applyFont="1" applyFill="1" applyBorder="1" applyAlignment="1">
      <alignment vertical="center"/>
    </xf>
    <xf numFmtId="41" fontId="13" fillId="34" borderId="23" xfId="0" applyNumberFormat="1" applyFont="1" applyFill="1" applyBorder="1" applyAlignment="1">
      <alignment vertical="center"/>
    </xf>
    <xf numFmtId="41" fontId="13" fillId="34" borderId="50" xfId="0" applyNumberFormat="1" applyFont="1" applyFill="1" applyBorder="1" applyAlignment="1">
      <alignment vertical="center"/>
    </xf>
    <xf numFmtId="41" fontId="13" fillId="34" borderId="21" xfId="0" applyNumberFormat="1" applyFont="1" applyFill="1" applyBorder="1" applyAlignment="1">
      <alignment vertical="center"/>
    </xf>
    <xf numFmtId="41" fontId="13" fillId="34" borderId="15" xfId="0" applyNumberFormat="1" applyFont="1" applyFill="1" applyBorder="1" applyAlignment="1">
      <alignment vertical="center"/>
    </xf>
    <xf numFmtId="203" fontId="13" fillId="34" borderId="11" xfId="0" applyNumberFormat="1" applyFont="1" applyFill="1" applyBorder="1" applyAlignment="1">
      <alignment vertical="center"/>
    </xf>
    <xf numFmtId="203" fontId="13" fillId="34" borderId="0" xfId="0" applyNumberFormat="1" applyFont="1" applyFill="1" applyBorder="1" applyAlignment="1">
      <alignment vertical="center"/>
    </xf>
    <xf numFmtId="203" fontId="13" fillId="34" borderId="28" xfId="0" applyNumberFormat="1" applyFont="1" applyFill="1" applyBorder="1" applyAlignment="1">
      <alignment vertical="center"/>
    </xf>
    <xf numFmtId="203" fontId="13" fillId="34" borderId="30" xfId="0" applyNumberFormat="1" applyFont="1" applyFill="1" applyBorder="1" applyAlignment="1">
      <alignment vertical="center"/>
    </xf>
    <xf numFmtId="203" fontId="13" fillId="34" borderId="12" xfId="0" applyNumberFormat="1" applyFont="1" applyFill="1" applyBorder="1" applyAlignment="1">
      <alignment vertical="center"/>
    </xf>
    <xf numFmtId="203" fontId="13" fillId="34" borderId="33" xfId="0" applyNumberFormat="1" applyFont="1" applyFill="1" applyBorder="1" applyAlignment="1">
      <alignment vertical="center"/>
    </xf>
    <xf numFmtId="0" fontId="13" fillId="12" borderId="17" xfId="109" applyFont="1" applyFill="1" applyBorder="1" applyAlignment="1">
      <alignment horizontal="center" vertical="center" wrapText="1"/>
      <protection/>
    </xf>
    <xf numFmtId="0" fontId="13" fillId="12" borderId="47" xfId="109" applyFont="1" applyFill="1" applyBorder="1" applyAlignment="1">
      <alignment horizontal="center" vertical="center"/>
      <protection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12" borderId="19" xfId="0" applyFont="1" applyFill="1" applyBorder="1" applyAlignment="1">
      <alignment horizontal="center" vertical="center" wrapText="1"/>
    </xf>
    <xf numFmtId="0" fontId="13" fillId="12" borderId="48" xfId="0" applyFont="1" applyFill="1" applyBorder="1" applyAlignment="1">
      <alignment horizontal="center" vertical="center"/>
    </xf>
    <xf numFmtId="0" fontId="13" fillId="0" borderId="17" xfId="109" applyFont="1" applyFill="1" applyBorder="1" applyAlignment="1">
      <alignment horizontal="center" vertical="center" wrapText="1"/>
      <protection/>
    </xf>
    <xf numFmtId="0" fontId="13" fillId="0" borderId="19" xfId="109" applyFont="1" applyFill="1" applyBorder="1" applyAlignment="1">
      <alignment horizontal="center" vertical="center" wrapText="1"/>
      <protection/>
    </xf>
    <xf numFmtId="0" fontId="13" fillId="12" borderId="25" xfId="109" applyFont="1" applyFill="1" applyBorder="1" applyAlignment="1">
      <alignment horizontal="center" vertical="center"/>
      <protection/>
    </xf>
    <xf numFmtId="0" fontId="13" fillId="12" borderId="13" xfId="109" applyFont="1" applyFill="1" applyBorder="1" applyAlignment="1">
      <alignment horizontal="center" vertical="center"/>
      <protection/>
    </xf>
    <xf numFmtId="0" fontId="13" fillId="12" borderId="25" xfId="109" applyFont="1" applyFill="1" applyBorder="1" applyAlignment="1">
      <alignment horizontal="center" vertical="center" wrapText="1"/>
      <protection/>
    </xf>
    <xf numFmtId="0" fontId="14" fillId="12" borderId="16" xfId="0" applyFont="1" applyFill="1" applyBorder="1" applyAlignment="1">
      <alignment horizontal="center" vertical="center" wrapText="1"/>
    </xf>
    <xf numFmtId="0" fontId="14" fillId="12" borderId="18" xfId="0" applyFont="1" applyFill="1" applyBorder="1" applyAlignment="1">
      <alignment horizontal="center" vertical="center" wrapText="1"/>
    </xf>
    <xf numFmtId="0" fontId="14" fillId="12" borderId="24" xfId="0" applyFont="1" applyFill="1" applyBorder="1" applyAlignment="1">
      <alignment horizontal="center" vertical="center" wrapText="1"/>
    </xf>
    <xf numFmtId="0" fontId="13" fillId="12" borderId="17" xfId="109" applyFont="1" applyFill="1" applyBorder="1" applyAlignment="1">
      <alignment horizontal="center" vertical="center"/>
      <protection/>
    </xf>
    <xf numFmtId="0" fontId="13" fillId="12" borderId="51" xfId="109" applyFont="1" applyFill="1" applyBorder="1" applyAlignment="1">
      <alignment horizontal="center" vertical="center"/>
      <protection/>
    </xf>
    <xf numFmtId="0" fontId="13" fillId="12" borderId="19" xfId="109" applyFont="1" applyFill="1" applyBorder="1" applyAlignment="1">
      <alignment horizontal="center" vertical="center"/>
      <protection/>
    </xf>
    <xf numFmtId="0" fontId="13" fillId="12" borderId="49" xfId="109" applyFont="1" applyFill="1" applyBorder="1" applyAlignment="1">
      <alignment horizontal="center" vertical="center"/>
      <protection/>
    </xf>
    <xf numFmtId="0" fontId="13" fillId="12" borderId="15" xfId="109" applyFont="1" applyFill="1" applyBorder="1" applyAlignment="1">
      <alignment horizontal="center" vertical="center"/>
      <protection/>
    </xf>
    <xf numFmtId="0" fontId="13" fillId="12" borderId="48" xfId="109" applyFont="1" applyFill="1" applyBorder="1" applyAlignment="1">
      <alignment horizontal="center" vertical="center"/>
      <protection/>
    </xf>
    <xf numFmtId="0" fontId="13" fillId="12" borderId="26" xfId="109" applyFont="1" applyFill="1" applyBorder="1" applyAlignment="1">
      <alignment horizontal="center" vertical="center" wrapText="1"/>
      <protection/>
    </xf>
    <xf numFmtId="0" fontId="13" fillId="12" borderId="14" xfId="109" applyFont="1" applyFill="1" applyBorder="1" applyAlignment="1">
      <alignment horizontal="center" vertical="center"/>
      <protection/>
    </xf>
    <xf numFmtId="0" fontId="13" fillId="12" borderId="40" xfId="109" applyFont="1" applyFill="1" applyBorder="1" applyAlignment="1">
      <alignment horizontal="center" vertical="center"/>
      <protection/>
    </xf>
    <xf numFmtId="0" fontId="13" fillId="12" borderId="11" xfId="109" applyFont="1" applyFill="1" applyBorder="1" applyAlignment="1">
      <alignment horizontal="center" vertical="center"/>
      <protection/>
    </xf>
    <xf numFmtId="0" fontId="13" fillId="12" borderId="13" xfId="109" applyFont="1" applyFill="1" applyBorder="1" applyAlignment="1">
      <alignment horizontal="center" vertical="center" wrapText="1"/>
      <protection/>
    </xf>
    <xf numFmtId="0" fontId="13" fillId="12" borderId="38" xfId="109" applyFont="1" applyFill="1" applyBorder="1" applyAlignment="1">
      <alignment horizontal="center" vertical="center"/>
      <protection/>
    </xf>
    <xf numFmtId="0" fontId="13" fillId="12" borderId="46" xfId="109" applyFont="1" applyFill="1" applyBorder="1" applyAlignment="1">
      <alignment horizontal="center" vertical="center"/>
      <protection/>
    </xf>
    <xf numFmtId="0" fontId="14" fillId="12" borderId="38" xfId="0" applyFont="1" applyFill="1" applyBorder="1" applyAlignment="1">
      <alignment horizontal="center" vertical="center"/>
    </xf>
    <xf numFmtId="0" fontId="14" fillId="12" borderId="46" xfId="0" applyFont="1" applyFill="1" applyBorder="1" applyAlignment="1">
      <alignment horizontal="center" vertical="center"/>
    </xf>
    <xf numFmtId="0" fontId="13" fillId="12" borderId="16" xfId="109" applyFont="1" applyFill="1" applyBorder="1" applyAlignment="1">
      <alignment horizontal="center" vertical="center" wrapText="1"/>
      <protection/>
    </xf>
    <xf numFmtId="0" fontId="13" fillId="12" borderId="18" xfId="109" applyFont="1" applyFill="1" applyBorder="1" applyAlignment="1">
      <alignment horizontal="center" vertical="center"/>
      <protection/>
    </xf>
    <xf numFmtId="0" fontId="13" fillId="12" borderId="24" xfId="109" applyFont="1" applyFill="1" applyBorder="1" applyAlignment="1">
      <alignment horizontal="center" vertical="center"/>
      <protection/>
    </xf>
    <xf numFmtId="0" fontId="13" fillId="12" borderId="32" xfId="109" applyFont="1" applyFill="1" applyBorder="1" applyAlignment="1">
      <alignment horizontal="center" vertical="center"/>
      <protection/>
    </xf>
    <xf numFmtId="0" fontId="14" fillId="12" borderId="26" xfId="0" applyFont="1" applyFill="1" applyBorder="1" applyAlignment="1">
      <alignment horizontal="center" vertical="center" wrapText="1"/>
    </xf>
    <xf numFmtId="0" fontId="14" fillId="12" borderId="32" xfId="0" applyFont="1" applyFill="1" applyBorder="1" applyAlignment="1">
      <alignment horizontal="center" vertical="center"/>
    </xf>
    <xf numFmtId="0" fontId="13" fillId="12" borderId="40" xfId="109" applyFont="1" applyFill="1" applyBorder="1" applyAlignment="1">
      <alignment horizontal="center" vertical="center" wrapText="1"/>
      <protection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Hyperlink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2 2" xfId="86"/>
    <cellStyle name="桁区切り 2 3" xfId="87"/>
    <cellStyle name="桁区切り 2 4" xfId="88"/>
    <cellStyle name="桁区切り 3" xfId="89"/>
    <cellStyle name="桁区切り 4" xfId="90"/>
    <cellStyle name="見出し 1" xfId="91"/>
    <cellStyle name="見出し 1 2" xfId="92"/>
    <cellStyle name="見出し 2" xfId="93"/>
    <cellStyle name="見出し 2 2" xfId="94"/>
    <cellStyle name="見出し 3" xfId="95"/>
    <cellStyle name="見出し 3 2" xfId="96"/>
    <cellStyle name="見出し 4" xfId="97"/>
    <cellStyle name="見出し 4 2" xfId="98"/>
    <cellStyle name="集計" xfId="99"/>
    <cellStyle name="集計 2" xfId="100"/>
    <cellStyle name="出力" xfId="101"/>
    <cellStyle name="出力 2" xfId="102"/>
    <cellStyle name="説明文" xfId="103"/>
    <cellStyle name="説明文 2" xfId="104"/>
    <cellStyle name="Currency [0]" xfId="105"/>
    <cellStyle name="Currency" xfId="106"/>
    <cellStyle name="入力" xfId="107"/>
    <cellStyle name="入力 2" xfId="108"/>
    <cellStyle name="標準 2" xfId="109"/>
    <cellStyle name="標準 2 2" xfId="110"/>
    <cellStyle name="標準 2 3" xfId="111"/>
    <cellStyle name="標準 3" xfId="112"/>
    <cellStyle name="標準 4" xfId="113"/>
    <cellStyle name="Followed Hyperlink" xfId="114"/>
    <cellStyle name="良い" xfId="115"/>
    <cellStyle name="良い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令和３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　市町村国民健康保険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財政１人あたりの累積黒字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・赤字（大阪府内市町村別）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6075"/>
          <c:w val="0.956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'作業用'!$H$2</c:f>
              <c:strCache>
                <c:ptCount val="1"/>
                <c:pt idx="0">
                  <c:v>額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能勢町</c:v>
                </c:pt>
                <c:pt idx="1">
                  <c:v>泉佐野市</c:v>
                </c:pt>
                <c:pt idx="2">
                  <c:v>藤井寺市</c:v>
                </c:pt>
                <c:pt idx="3">
                  <c:v>大東市</c:v>
                </c:pt>
                <c:pt idx="4">
                  <c:v>池田市</c:v>
                </c:pt>
                <c:pt idx="5">
                  <c:v>吹田市</c:v>
                </c:pt>
                <c:pt idx="6">
                  <c:v>茨木市</c:v>
                </c:pt>
                <c:pt idx="7">
                  <c:v>大阪狭山市</c:v>
                </c:pt>
                <c:pt idx="8">
                  <c:v>豊中市</c:v>
                </c:pt>
                <c:pt idx="9">
                  <c:v>富田林市</c:v>
                </c:pt>
                <c:pt idx="10">
                  <c:v>貝塚市</c:v>
                </c:pt>
                <c:pt idx="11">
                  <c:v>東大阪市</c:v>
                </c:pt>
                <c:pt idx="12">
                  <c:v>豊能町</c:v>
                </c:pt>
                <c:pt idx="13">
                  <c:v>交野市</c:v>
                </c:pt>
                <c:pt idx="14">
                  <c:v>守口市</c:v>
                </c:pt>
                <c:pt idx="15">
                  <c:v>柏原市</c:v>
                </c:pt>
                <c:pt idx="16">
                  <c:v>寝屋川市</c:v>
                </c:pt>
                <c:pt idx="17">
                  <c:v>阪南市</c:v>
                </c:pt>
                <c:pt idx="18">
                  <c:v>箕面市</c:v>
                </c:pt>
                <c:pt idx="19">
                  <c:v>高槻市</c:v>
                </c:pt>
                <c:pt idx="20">
                  <c:v>河南町</c:v>
                </c:pt>
                <c:pt idx="21">
                  <c:v>熊取町</c:v>
                </c:pt>
                <c:pt idx="22">
                  <c:v>四條畷市</c:v>
                </c:pt>
                <c:pt idx="23">
                  <c:v>太子町</c:v>
                </c:pt>
                <c:pt idx="24">
                  <c:v>八尾市</c:v>
                </c:pt>
                <c:pt idx="25">
                  <c:v>羽曳野市</c:v>
                </c:pt>
                <c:pt idx="26">
                  <c:v>門真市</c:v>
                </c:pt>
                <c:pt idx="27">
                  <c:v>枚方市</c:v>
                </c:pt>
                <c:pt idx="28">
                  <c:v>岸和田市</c:v>
                </c:pt>
                <c:pt idx="29">
                  <c:v>泉南市</c:v>
                </c:pt>
                <c:pt idx="30">
                  <c:v>泉大津市</c:v>
                </c:pt>
                <c:pt idx="31">
                  <c:v>大阪市</c:v>
                </c:pt>
                <c:pt idx="32">
                  <c:v>島本町</c:v>
                </c:pt>
                <c:pt idx="33">
                  <c:v>千早赤阪村</c:v>
                </c:pt>
                <c:pt idx="34">
                  <c:v>忠岡町</c:v>
                </c:pt>
                <c:pt idx="35">
                  <c:v>高石市</c:v>
                </c:pt>
                <c:pt idx="36">
                  <c:v>河内長野市</c:v>
                </c:pt>
                <c:pt idx="37">
                  <c:v>和泉市</c:v>
                </c:pt>
                <c:pt idx="38">
                  <c:v>摂津市</c:v>
                </c:pt>
                <c:pt idx="39">
                  <c:v>田尻町</c:v>
                </c:pt>
                <c:pt idx="40">
                  <c:v>堺市</c:v>
                </c:pt>
                <c:pt idx="41">
                  <c:v>岬町</c:v>
                </c:pt>
                <c:pt idx="42">
                  <c:v>松原市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48016.73877683799</c:v>
                </c:pt>
                <c:pt idx="1">
                  <c:v>33696.499042662865</c:v>
                </c:pt>
                <c:pt idx="2">
                  <c:v>33510.1763644239</c:v>
                </c:pt>
                <c:pt idx="3">
                  <c:v>28467.94322614854</c:v>
                </c:pt>
                <c:pt idx="4">
                  <c:v>26870.33257460799</c:v>
                </c:pt>
                <c:pt idx="5">
                  <c:v>22649.849286572775</c:v>
                </c:pt>
                <c:pt idx="6">
                  <c:v>22320.6475921347</c:v>
                </c:pt>
                <c:pt idx="7">
                  <c:v>18634.721356632523</c:v>
                </c:pt>
                <c:pt idx="8">
                  <c:v>15459.750235565096</c:v>
                </c:pt>
                <c:pt idx="9">
                  <c:v>15204.340403235949</c:v>
                </c:pt>
                <c:pt idx="10">
                  <c:v>14764.203660253403</c:v>
                </c:pt>
                <c:pt idx="11">
                  <c:v>14283.602773215172</c:v>
                </c:pt>
                <c:pt idx="12">
                  <c:v>13778.577613727055</c:v>
                </c:pt>
                <c:pt idx="13">
                  <c:v>12709.681188953693</c:v>
                </c:pt>
                <c:pt idx="14">
                  <c:v>12275.307831993814</c:v>
                </c:pt>
                <c:pt idx="15">
                  <c:v>9742.374354849522</c:v>
                </c:pt>
                <c:pt idx="16">
                  <c:v>9206.841562298509</c:v>
                </c:pt>
                <c:pt idx="17">
                  <c:v>8974.421742295559</c:v>
                </c:pt>
                <c:pt idx="18">
                  <c:v>8438.952429455258</c:v>
                </c:pt>
                <c:pt idx="19">
                  <c:v>7960.412645663758</c:v>
                </c:pt>
                <c:pt idx="20">
                  <c:v>7543.433893557423</c:v>
                </c:pt>
                <c:pt idx="21">
                  <c:v>7313.350999038359</c:v>
                </c:pt>
                <c:pt idx="22">
                  <c:v>7122.105790547131</c:v>
                </c:pt>
                <c:pt idx="23">
                  <c:v>7092.258491847827</c:v>
                </c:pt>
                <c:pt idx="24">
                  <c:v>6943.804434277671</c:v>
                </c:pt>
                <c:pt idx="25">
                  <c:v>6888.659070742921</c:v>
                </c:pt>
                <c:pt idx="26">
                  <c:v>6590.666514309823</c:v>
                </c:pt>
                <c:pt idx="27">
                  <c:v>6145.8779920926645</c:v>
                </c:pt>
                <c:pt idx="28">
                  <c:v>5683.736612339931</c:v>
                </c:pt>
                <c:pt idx="29">
                  <c:v>5004.543473179852</c:v>
                </c:pt>
                <c:pt idx="30">
                  <c:v>4415.718137089709</c:v>
                </c:pt>
                <c:pt idx="31">
                  <c:v>3949.456912362754</c:v>
                </c:pt>
                <c:pt idx="32">
                  <c:v>3895.406720942318</c:v>
                </c:pt>
                <c:pt idx="33">
                  <c:v>3512.9370491803284</c:v>
                </c:pt>
                <c:pt idx="34">
                  <c:v>2729.926215762996</c:v>
                </c:pt>
                <c:pt idx="35">
                  <c:v>2642.8000170633904</c:v>
                </c:pt>
                <c:pt idx="36">
                  <c:v>1334.817803801765</c:v>
                </c:pt>
                <c:pt idx="37">
                  <c:v>1162.8147455976416</c:v>
                </c:pt>
                <c:pt idx="38">
                  <c:v>1082.2289841883746</c:v>
                </c:pt>
                <c:pt idx="39">
                  <c:v>21.46244284781189</c:v>
                </c:pt>
                <c:pt idx="40">
                  <c:v>0.29079178954680035</c:v>
                </c:pt>
                <c:pt idx="41">
                  <c:v>0</c:v>
                </c:pt>
                <c:pt idx="42">
                  <c:v>-50270.20160991172</c:v>
                </c:pt>
              </c:numCache>
            </c:numRef>
          </c:val>
        </c:ser>
        <c:axId val="3062149"/>
        <c:axId val="27559342"/>
      </c:barChart>
      <c:catAx>
        <c:axId val="3062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59342"/>
        <c:crosses val="autoZero"/>
        <c:auto val="1"/>
        <c:lblOffset val="100"/>
        <c:tickLblSkip val="1"/>
        <c:noMultiLvlLbl val="0"/>
      </c:catAx>
      <c:valAx>
        <c:axId val="27559342"/>
        <c:scaling>
          <c:orientation val="minMax"/>
          <c:max val="50000"/>
          <c:min val="-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&quot;△ 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2149"/>
        <c:crossesAt val="1"/>
        <c:crossBetween val="between"/>
        <c:dispUnits/>
        <c:majorUnit val="10000"/>
        <c:min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令和３年度　市町村国民健康保険財政１人あたりの累積黒字・赤字（都道府県別）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59"/>
          <c:w val="0.9552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'作業用'!$O$3:$O$49</c:f>
              <c:strCache>
                <c:ptCount val="47"/>
                <c:pt idx="0">
                  <c:v>山形県</c:v>
                </c:pt>
                <c:pt idx="1">
                  <c:v>岐阜県</c:v>
                </c:pt>
                <c:pt idx="2">
                  <c:v>大分県</c:v>
                </c:pt>
                <c:pt idx="3">
                  <c:v>和歌山県</c:v>
                </c:pt>
                <c:pt idx="4">
                  <c:v>愛媛県</c:v>
                </c:pt>
                <c:pt idx="5">
                  <c:v>熊本県</c:v>
                </c:pt>
                <c:pt idx="6">
                  <c:v>秋田県</c:v>
                </c:pt>
                <c:pt idx="7">
                  <c:v>徳島県</c:v>
                </c:pt>
                <c:pt idx="8">
                  <c:v>福井県</c:v>
                </c:pt>
                <c:pt idx="9">
                  <c:v>茨城県</c:v>
                </c:pt>
                <c:pt idx="10">
                  <c:v>福島県</c:v>
                </c:pt>
                <c:pt idx="11">
                  <c:v>佐賀県</c:v>
                </c:pt>
                <c:pt idx="12">
                  <c:v>山口県</c:v>
                </c:pt>
                <c:pt idx="13">
                  <c:v>静岡県</c:v>
                </c:pt>
                <c:pt idx="14">
                  <c:v>山梨県</c:v>
                </c:pt>
                <c:pt idx="15">
                  <c:v>宮崎県</c:v>
                </c:pt>
                <c:pt idx="16">
                  <c:v>岡山県</c:v>
                </c:pt>
                <c:pt idx="17">
                  <c:v>福岡県</c:v>
                </c:pt>
                <c:pt idx="18">
                  <c:v>長野県</c:v>
                </c:pt>
                <c:pt idx="19">
                  <c:v>香川県</c:v>
                </c:pt>
                <c:pt idx="20">
                  <c:v>青森県</c:v>
                </c:pt>
                <c:pt idx="21">
                  <c:v>愛知県</c:v>
                </c:pt>
                <c:pt idx="22">
                  <c:v>神奈川県</c:v>
                </c:pt>
                <c:pt idx="23">
                  <c:v>奈良県</c:v>
                </c:pt>
                <c:pt idx="24">
                  <c:v>群馬県</c:v>
                </c:pt>
                <c:pt idx="25">
                  <c:v>栃木県</c:v>
                </c:pt>
                <c:pt idx="26">
                  <c:v>鳥取県</c:v>
                </c:pt>
                <c:pt idx="27">
                  <c:v>東京都</c:v>
                </c:pt>
                <c:pt idx="28">
                  <c:v>埼玉県</c:v>
                </c:pt>
                <c:pt idx="29">
                  <c:v>島根県</c:v>
                </c:pt>
                <c:pt idx="30">
                  <c:v>広島県</c:v>
                </c:pt>
                <c:pt idx="31">
                  <c:v>京都府</c:v>
                </c:pt>
                <c:pt idx="32">
                  <c:v>宮城県</c:v>
                </c:pt>
                <c:pt idx="33">
                  <c:v>三重県</c:v>
                </c:pt>
                <c:pt idx="34">
                  <c:v>滋賀県</c:v>
                </c:pt>
                <c:pt idx="35">
                  <c:v>新潟県</c:v>
                </c:pt>
                <c:pt idx="36">
                  <c:v>岩手県</c:v>
                </c:pt>
                <c:pt idx="37">
                  <c:v>大阪府</c:v>
                </c:pt>
                <c:pt idx="38">
                  <c:v>兵庫県</c:v>
                </c:pt>
                <c:pt idx="39">
                  <c:v>北海道</c:v>
                </c:pt>
                <c:pt idx="40">
                  <c:v>千葉県</c:v>
                </c:pt>
                <c:pt idx="41">
                  <c:v>富山県</c:v>
                </c:pt>
                <c:pt idx="42">
                  <c:v>長崎県</c:v>
                </c:pt>
                <c:pt idx="43">
                  <c:v>沖縄県</c:v>
                </c:pt>
                <c:pt idx="44">
                  <c:v>石川県</c:v>
                </c:pt>
                <c:pt idx="45">
                  <c:v>高知県</c:v>
                </c:pt>
                <c:pt idx="46">
                  <c:v>鹿児島県</c:v>
                </c:pt>
              </c:strCache>
            </c:strRef>
          </c:cat>
          <c:val>
            <c:numRef>
              <c:f>'作業用'!$P$3:$P$49</c:f>
              <c:numCache>
                <c:ptCount val="47"/>
                <c:pt idx="0">
                  <c:v>29646.68754209068</c:v>
                </c:pt>
                <c:pt idx="1">
                  <c:v>28943.329754204697</c:v>
                </c:pt>
                <c:pt idx="2">
                  <c:v>26232.49846254323</c:v>
                </c:pt>
                <c:pt idx="3">
                  <c:v>23743.252944497108</c:v>
                </c:pt>
                <c:pt idx="4">
                  <c:v>22862.537469391027</c:v>
                </c:pt>
                <c:pt idx="5">
                  <c:v>20182.592200510826</c:v>
                </c:pt>
                <c:pt idx="6">
                  <c:v>18559.657179292302</c:v>
                </c:pt>
                <c:pt idx="7">
                  <c:v>17553.340538932203</c:v>
                </c:pt>
                <c:pt idx="8">
                  <c:v>16866.149230824554</c:v>
                </c:pt>
                <c:pt idx="9">
                  <c:v>15985.13512674679</c:v>
                </c:pt>
                <c:pt idx="10">
                  <c:v>15353.996755454982</c:v>
                </c:pt>
                <c:pt idx="11">
                  <c:v>14859.678023183562</c:v>
                </c:pt>
                <c:pt idx="12">
                  <c:v>14740.690071372836</c:v>
                </c:pt>
                <c:pt idx="13">
                  <c:v>14006.559933571783</c:v>
                </c:pt>
                <c:pt idx="14">
                  <c:v>13203.833022343066</c:v>
                </c:pt>
                <c:pt idx="15">
                  <c:v>12967.514024134258</c:v>
                </c:pt>
                <c:pt idx="16">
                  <c:v>12320.218591729274</c:v>
                </c:pt>
                <c:pt idx="17">
                  <c:v>12148.321128995474</c:v>
                </c:pt>
                <c:pt idx="18">
                  <c:v>12016.313488097561</c:v>
                </c:pt>
                <c:pt idx="19">
                  <c:v>11978.073303690457</c:v>
                </c:pt>
                <c:pt idx="20">
                  <c:v>11862.001723831327</c:v>
                </c:pt>
                <c:pt idx="21">
                  <c:v>11629.690814492897</c:v>
                </c:pt>
                <c:pt idx="22">
                  <c:v>11582.345237307458</c:v>
                </c:pt>
                <c:pt idx="23">
                  <c:v>11215.340708536889</c:v>
                </c:pt>
                <c:pt idx="24">
                  <c:v>11205.600423884942</c:v>
                </c:pt>
                <c:pt idx="25">
                  <c:v>11002.78935830679</c:v>
                </c:pt>
                <c:pt idx="26">
                  <c:v>10914.264510023968</c:v>
                </c:pt>
                <c:pt idx="27">
                  <c:v>9600.400599946728</c:v>
                </c:pt>
                <c:pt idx="28">
                  <c:v>9465.12054467375</c:v>
                </c:pt>
                <c:pt idx="29">
                  <c:v>9386.623104577597</c:v>
                </c:pt>
                <c:pt idx="30">
                  <c:v>9208.682857366937</c:v>
                </c:pt>
                <c:pt idx="31">
                  <c:v>9190.759401571266</c:v>
                </c:pt>
                <c:pt idx="32">
                  <c:v>8881.504273222145</c:v>
                </c:pt>
                <c:pt idx="33">
                  <c:v>8466.861750876644</c:v>
                </c:pt>
                <c:pt idx="34">
                  <c:v>8176.742187964787</c:v>
                </c:pt>
                <c:pt idx="35">
                  <c:v>8158.783448668354</c:v>
                </c:pt>
                <c:pt idx="36">
                  <c:v>7873.579080740724</c:v>
                </c:pt>
                <c:pt idx="37">
                  <c:v>7458.347764299956</c:v>
                </c:pt>
                <c:pt idx="38">
                  <c:v>7135.835897775123</c:v>
                </c:pt>
                <c:pt idx="39">
                  <c:v>7133.905536150456</c:v>
                </c:pt>
                <c:pt idx="40">
                  <c:v>7121.882165817232</c:v>
                </c:pt>
                <c:pt idx="41">
                  <c:v>6537.746652383247</c:v>
                </c:pt>
                <c:pt idx="42">
                  <c:v>6462.716958548947</c:v>
                </c:pt>
                <c:pt idx="43">
                  <c:v>6434.020829834958</c:v>
                </c:pt>
                <c:pt idx="44">
                  <c:v>4183.947704605718</c:v>
                </c:pt>
                <c:pt idx="45">
                  <c:v>3548.884580819922</c:v>
                </c:pt>
                <c:pt idx="46">
                  <c:v>1958.2716039926518</c:v>
                </c:pt>
              </c:numCache>
            </c:numRef>
          </c:val>
        </c:ser>
        <c:axId val="46707487"/>
        <c:axId val="17714200"/>
      </c:barChart>
      <c:catAx>
        <c:axId val="46707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14200"/>
        <c:crosses val="autoZero"/>
        <c:auto val="1"/>
        <c:lblOffset val="100"/>
        <c:tickLblSkip val="1"/>
        <c:noMultiLvlLbl val="0"/>
      </c:catAx>
      <c:valAx>
        <c:axId val="17714200"/>
        <c:scaling>
          <c:orientation val="minMax"/>
          <c:max val="40000"/>
          <c:min val="-1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&quot;△ &quot;#,##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07487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0.0055</cdr:y>
    </cdr:from>
    <cdr:to>
      <cdr:x>0.07875</cdr:x>
      <cdr:y>0.0485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76200" y="28575"/>
          <a:ext cx="666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0.153</cdr:x>
      <cdr:y>0.1055</cdr:y>
    </cdr:from>
    <cdr:to>
      <cdr:x>0.3935</cdr:x>
      <cdr:y>0.14125</cdr:y>
    </cdr:to>
    <cdr:sp>
      <cdr:nvSpPr>
        <cdr:cNvPr id="2" name="線吹き出し 1 (枠付き) 2"/>
        <cdr:cNvSpPr>
          <a:spLocks/>
        </cdr:cNvSpPr>
      </cdr:nvSpPr>
      <cdr:spPr>
        <a:xfrm>
          <a:off x="1438275" y="647700"/>
          <a:ext cx="2257425" cy="219075"/>
        </a:xfrm>
        <a:prstGeom prst="borderCallout1">
          <a:avLst>
            <a:gd name="adj1" fmla="val -74273"/>
            <a:gd name="adj2" fmla="val 64777"/>
            <a:gd name="adj3" fmla="val -50824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能勢町　１人</a:t>
          </a:r>
          <a:r>
            <a:rPr lang="en-US" cap="none" sz="900" b="0" i="0" u="none" baseline="0">
              <a:solidFill>
                <a:srgbClr val="000000"/>
              </a:solidFill>
            </a:rPr>
            <a:t>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48,017</a:t>
          </a:r>
          <a:r>
            <a:rPr lang="en-US" cap="none" sz="900" b="0" i="0" u="none" baseline="0">
              <a:solidFill>
                <a:srgbClr val="000000"/>
              </a:solidFill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</a:rPr>
            <a:t>の黒字</a:t>
          </a:r>
        </a:p>
      </cdr:txBody>
    </cdr:sp>
  </cdr:relSizeAnchor>
  <cdr:relSizeAnchor xmlns:cdr="http://schemas.openxmlformats.org/drawingml/2006/chartDrawing">
    <cdr:from>
      <cdr:x>0.66325</cdr:x>
      <cdr:y>0.6765</cdr:y>
    </cdr:from>
    <cdr:to>
      <cdr:x>0.87625</cdr:x>
      <cdr:y>0.72875</cdr:y>
    </cdr:to>
    <cdr:sp>
      <cdr:nvSpPr>
        <cdr:cNvPr id="3" name="線吹き出し 1 (枠付き) 3"/>
        <cdr:cNvSpPr>
          <a:spLocks/>
        </cdr:cNvSpPr>
      </cdr:nvSpPr>
      <cdr:spPr>
        <a:xfrm>
          <a:off x="6229350" y="4171950"/>
          <a:ext cx="2000250" cy="323850"/>
        </a:xfrm>
        <a:prstGeom prst="borderCallout1">
          <a:avLst>
            <a:gd name="adj1" fmla="val 88208"/>
            <a:gd name="adj2" fmla="val 114722"/>
            <a:gd name="adj3" fmla="val 50129"/>
            <a:gd name="adj4" fmla="val 464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松原市　１人</a:t>
          </a:r>
          <a:r>
            <a:rPr lang="en-US" cap="none" sz="900" b="0" i="0" u="none" baseline="0">
              <a:solidFill>
                <a:srgbClr val="000000"/>
              </a:solidFill>
            </a:rPr>
            <a:t>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50,270</a:t>
          </a:r>
          <a:r>
            <a:rPr lang="en-US" cap="none" sz="900" b="0" i="0" u="none" baseline="0">
              <a:solidFill>
                <a:srgbClr val="000000"/>
              </a:solidFill>
            </a:rPr>
            <a:t>円の赤字</a:t>
          </a:r>
        </a:p>
      </cdr:txBody>
    </cdr:sp>
  </cdr:relSizeAnchor>
  <cdr:relSizeAnchor xmlns:cdr="http://schemas.openxmlformats.org/drawingml/2006/chartDrawing">
    <cdr:from>
      <cdr:x>0.07975</cdr:x>
      <cdr:y>0.37025</cdr:y>
    </cdr:from>
    <cdr:to>
      <cdr:x>0.966</cdr:x>
      <cdr:y>0.37025</cdr:y>
    </cdr:to>
    <cdr:sp>
      <cdr:nvSpPr>
        <cdr:cNvPr id="4" name="直線コネクタ 4"/>
        <cdr:cNvSpPr>
          <a:spLocks/>
        </cdr:cNvSpPr>
      </cdr:nvSpPr>
      <cdr:spPr>
        <a:xfrm flipV="1">
          <a:off x="742950" y="2276475"/>
          <a:ext cx="833437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0.3145</cdr:x>
      <cdr:y>0.5625</cdr:y>
    </cdr:from>
    <cdr:to>
      <cdr:x>0.57625</cdr:x>
      <cdr:y>0.59675</cdr:y>
    </cdr:to>
    <cdr:sp>
      <cdr:nvSpPr>
        <cdr:cNvPr id="5" name="線吹き出し 1 (枠付き) 7"/>
        <cdr:cNvSpPr>
          <a:spLocks/>
        </cdr:cNvSpPr>
      </cdr:nvSpPr>
      <cdr:spPr>
        <a:xfrm>
          <a:off x="2952750" y="3467100"/>
          <a:ext cx="2457450" cy="209550"/>
        </a:xfrm>
        <a:prstGeom prst="borderCallout1">
          <a:avLst>
            <a:gd name="adj1" fmla="val -31310"/>
            <a:gd name="adj2" fmla="val -612523"/>
            <a:gd name="adj3" fmla="val -46657"/>
            <a:gd name="adj4" fmla="val -5069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大阪府内平均　１人</a:t>
          </a:r>
          <a:r>
            <a:rPr lang="en-US" cap="none" sz="900" b="0" i="0" u="none" baseline="0">
              <a:solidFill>
                <a:srgbClr val="000000"/>
              </a:solidFill>
            </a:rPr>
            <a:t>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7,458</a:t>
          </a:r>
          <a:r>
            <a:rPr lang="en-US" cap="none" sz="900" b="0" i="0" u="none" baseline="0">
              <a:solidFill>
                <a:srgbClr val="000000"/>
              </a:solidFill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</a:rPr>
            <a:t>の黒字</a:t>
          </a:r>
        </a:p>
      </cdr:txBody>
    </cdr:sp>
  </cdr:relSizeAnchor>
  <cdr:relSizeAnchor xmlns:cdr="http://schemas.openxmlformats.org/drawingml/2006/chartDrawing">
    <cdr:from>
      <cdr:x>0.081</cdr:x>
      <cdr:y>0.348</cdr:y>
    </cdr:from>
    <cdr:to>
      <cdr:x>0.96675</cdr:x>
      <cdr:y>0.34875</cdr:y>
    </cdr:to>
    <cdr:sp>
      <cdr:nvSpPr>
        <cdr:cNvPr id="6" name="直線コネクタ 6"/>
        <cdr:cNvSpPr>
          <a:spLocks/>
        </cdr:cNvSpPr>
      </cdr:nvSpPr>
      <cdr:spPr>
        <a:xfrm flipV="1">
          <a:off x="752475" y="2143125"/>
          <a:ext cx="8324850" cy="0"/>
        </a:xfrm>
        <a:prstGeom prst="line">
          <a:avLst/>
        </a:prstGeom>
        <a:noFill/>
        <a:ln w="25400" cmpd="sng">
          <a:solidFill>
            <a:srgbClr val="00B05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0.2635</cdr:y>
    </cdr:from>
    <cdr:to>
      <cdr:x>0.919</cdr:x>
      <cdr:y>0.30575</cdr:y>
    </cdr:to>
    <cdr:sp>
      <cdr:nvSpPr>
        <cdr:cNvPr id="7" name="線吹き出し 1 (枠付き) 8"/>
        <cdr:cNvSpPr>
          <a:spLocks/>
        </cdr:cNvSpPr>
      </cdr:nvSpPr>
      <cdr:spPr>
        <a:xfrm>
          <a:off x="5591175" y="1619250"/>
          <a:ext cx="3048000" cy="257175"/>
        </a:xfrm>
        <a:prstGeom prst="borderCallout1">
          <a:avLst>
            <a:gd name="adj1" fmla="val -54134"/>
            <a:gd name="adj2" fmla="val 141009"/>
            <a:gd name="adj3" fmla="val -50194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全国平均</a:t>
          </a:r>
          <a:r>
            <a:rPr lang="en-US" cap="none" sz="900" b="0" i="0" u="none" baseline="0">
              <a:solidFill>
                <a:srgbClr val="000000"/>
              </a:solidFill>
            </a:rPr>
            <a:t>（令和３年度）　１人あたり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11,000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0.17875</cdr:x>
      <cdr:y>0.31125</cdr:y>
    </cdr:from>
    <cdr:to>
      <cdr:x>0.39</cdr:x>
      <cdr:y>0.3465</cdr:y>
    </cdr:to>
    <cdr:sp>
      <cdr:nvSpPr>
        <cdr:cNvPr id="1" name="線吹き出し 1 (枠付き) 1"/>
        <cdr:cNvSpPr>
          <a:spLocks/>
        </cdr:cNvSpPr>
      </cdr:nvSpPr>
      <cdr:spPr>
        <a:xfrm>
          <a:off x="1676400" y="1914525"/>
          <a:ext cx="1981200" cy="219075"/>
        </a:xfrm>
        <a:prstGeom prst="borderCallout1">
          <a:avLst>
            <a:gd name="adj1" fmla="val -92430"/>
            <a:gd name="adj2" fmla="val 186004"/>
            <a:gd name="adj3" fmla="val -50912"/>
            <a:gd name="adj4" fmla="val 61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山形県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29,647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  <cdr:relSizeAnchor xmlns:cdr="http://schemas.openxmlformats.org/drawingml/2006/chartDrawing">
    <cdr:from>
      <cdr:x>0.7375</cdr:x>
      <cdr:y>0.53675</cdr:y>
    </cdr:from>
    <cdr:to>
      <cdr:x>0.9485</cdr:x>
      <cdr:y>0.572</cdr:y>
    </cdr:to>
    <cdr:sp>
      <cdr:nvSpPr>
        <cdr:cNvPr id="2" name="線吹き出し 1 (枠付き) 2"/>
        <cdr:cNvSpPr>
          <a:spLocks/>
        </cdr:cNvSpPr>
      </cdr:nvSpPr>
      <cdr:spPr>
        <a:xfrm>
          <a:off x="6924675" y="3305175"/>
          <a:ext cx="1981200" cy="219075"/>
        </a:xfrm>
        <a:prstGeom prst="borderCallout1">
          <a:avLst>
            <a:gd name="adj1" fmla="val -27319"/>
            <a:gd name="adj2" fmla="val 326745"/>
            <a:gd name="adj3" fmla="val -20009"/>
            <a:gd name="adj4" fmla="val 5066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大阪府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</a:rPr>
            <a:t>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7,458</a:t>
          </a:r>
          <a:r>
            <a:rPr lang="en-US" cap="none" sz="900" b="0" i="0" u="none" baseline="0">
              <a:solidFill>
                <a:srgbClr val="000000"/>
              </a:solidFill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</a:rPr>
            <a:t>の黒字</a:t>
          </a:r>
        </a:p>
      </cdr:txBody>
    </cdr:sp>
  </cdr:relSizeAnchor>
  <cdr:relSizeAnchor xmlns:cdr="http://schemas.openxmlformats.org/drawingml/2006/chartDrawing">
    <cdr:from>
      <cdr:x>0.726</cdr:x>
      <cdr:y>0.91175</cdr:y>
    </cdr:from>
    <cdr:to>
      <cdr:x>0.93725</cdr:x>
      <cdr:y>0.947</cdr:y>
    </cdr:to>
    <cdr:sp>
      <cdr:nvSpPr>
        <cdr:cNvPr id="3" name="線吹き出し 1 (枠付き) 4"/>
        <cdr:cNvSpPr>
          <a:spLocks/>
        </cdr:cNvSpPr>
      </cdr:nvSpPr>
      <cdr:spPr>
        <a:xfrm>
          <a:off x="6810375" y="5610225"/>
          <a:ext cx="1981200" cy="219075"/>
        </a:xfrm>
        <a:prstGeom prst="borderCallout1">
          <a:avLst>
            <a:gd name="adj1" fmla="val 57703"/>
            <a:gd name="adj2" fmla="val -130023"/>
            <a:gd name="adj3" fmla="val 50300"/>
            <a:gd name="adj4" fmla="val 109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鹿児島県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1,958</a:t>
          </a:r>
          <a:r>
            <a:rPr lang="en-US" cap="none" sz="900" b="0" i="0" u="none" baseline="0">
              <a:solidFill>
                <a:srgbClr val="000000"/>
              </a:solidFill>
            </a:rPr>
            <a:t>円の赤字</a:t>
          </a:r>
        </a:p>
      </cdr:txBody>
    </cdr:sp>
  </cdr:relSizeAnchor>
  <cdr:relSizeAnchor xmlns:cdr="http://schemas.openxmlformats.org/drawingml/2006/chartDrawing">
    <cdr:from>
      <cdr:x>0.01275</cdr:x>
      <cdr:y>0.02275</cdr:y>
    </cdr:from>
    <cdr:to>
      <cdr:x>0.089</cdr:x>
      <cdr:y>0.06625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14300" y="133350"/>
          <a:ext cx="714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0.08025</cdr:x>
      <cdr:y>0.60175</cdr:y>
    </cdr:from>
    <cdr:to>
      <cdr:x>0.96125</cdr:x>
      <cdr:y>0.60175</cdr:y>
    </cdr:to>
    <cdr:sp>
      <cdr:nvSpPr>
        <cdr:cNvPr id="5" name="直線コネクタ 6"/>
        <cdr:cNvSpPr>
          <a:spLocks/>
        </cdr:cNvSpPr>
      </cdr:nvSpPr>
      <cdr:spPr>
        <a:xfrm flipV="1">
          <a:off x="752475" y="3705225"/>
          <a:ext cx="8277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0.43125</cdr:x>
      <cdr:y>0.442</cdr:y>
    </cdr:from>
    <cdr:to>
      <cdr:x>0.65025</cdr:x>
      <cdr:y>0.47725</cdr:y>
    </cdr:to>
    <cdr:sp>
      <cdr:nvSpPr>
        <cdr:cNvPr id="6" name="線吹き出し 1 (枠付き) 7"/>
        <cdr:cNvSpPr>
          <a:spLocks/>
        </cdr:cNvSpPr>
      </cdr:nvSpPr>
      <cdr:spPr>
        <a:xfrm>
          <a:off x="4048125" y="2714625"/>
          <a:ext cx="2057400" cy="219075"/>
        </a:xfrm>
        <a:prstGeom prst="borderCallout1">
          <a:avLst>
            <a:gd name="adj1" fmla="val -29916"/>
            <a:gd name="adj2" fmla="val 408523"/>
            <a:gd name="adj3" fmla="val 4611"/>
            <a:gd name="adj4" fmla="val 5335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全国平均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11,000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O10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4" customWidth="1"/>
    <col min="2" max="6" width="15.57421875" style="4" customWidth="1"/>
    <col min="7" max="7" width="17.7109375" style="4" hidden="1" customWidth="1"/>
    <col min="8" max="8" width="4.7109375" style="4" hidden="1" customWidth="1"/>
    <col min="9" max="9" width="15.57421875" style="4" customWidth="1"/>
    <col min="10" max="10" width="6.57421875" style="4" customWidth="1"/>
    <col min="11" max="11" width="1.421875" style="4" customWidth="1"/>
    <col min="12" max="12" width="9.00390625" style="4" customWidth="1"/>
    <col min="13" max="13" width="18.140625" style="4" bestFit="1" customWidth="1"/>
    <col min="14" max="14" width="13.7109375" style="4" bestFit="1" customWidth="1"/>
    <col min="15" max="15" width="14.7109375" style="4" customWidth="1"/>
    <col min="16" max="16" width="19.421875" style="4" bestFit="1" customWidth="1"/>
    <col min="17" max="17" width="15.00390625" style="4" bestFit="1" customWidth="1"/>
    <col min="18" max="16384" width="9.00390625" style="4" customWidth="1"/>
  </cols>
  <sheetData>
    <row r="1" spans="1:9" ht="16.5">
      <c r="A1" s="41" t="s">
        <v>165</v>
      </c>
      <c r="B1" s="3"/>
      <c r="C1" s="3"/>
      <c r="D1" s="3"/>
      <c r="E1" s="3"/>
      <c r="F1" s="89"/>
      <c r="G1" s="90"/>
      <c r="H1" s="3"/>
      <c r="I1" s="3"/>
    </row>
    <row r="2" spans="1:9" ht="16.5">
      <c r="A2" s="9"/>
      <c r="B2" s="3"/>
      <c r="C2" s="3"/>
      <c r="D2" s="3"/>
      <c r="E2" s="3"/>
      <c r="F2" s="3"/>
      <c r="G2" s="3"/>
      <c r="H2" s="3"/>
      <c r="I2" s="3"/>
    </row>
    <row r="3" spans="1:12" ht="24.75" customHeight="1">
      <c r="A3" s="194" t="s">
        <v>99</v>
      </c>
      <c r="B3" s="195"/>
      <c r="C3" s="203" t="s">
        <v>164</v>
      </c>
      <c r="D3" s="203"/>
      <c r="E3" s="203"/>
      <c r="F3" s="190" t="s">
        <v>173</v>
      </c>
      <c r="G3" s="186" t="s">
        <v>103</v>
      </c>
      <c r="H3" s="181" t="s">
        <v>98</v>
      </c>
      <c r="I3" s="200" t="s">
        <v>177</v>
      </c>
      <c r="J3" s="191" t="s">
        <v>98</v>
      </c>
      <c r="L3" s="22"/>
    </row>
    <row r="4" spans="1:12" ht="24.75" customHeight="1">
      <c r="A4" s="196"/>
      <c r="B4" s="197"/>
      <c r="C4" s="188" t="s">
        <v>174</v>
      </c>
      <c r="D4" s="190" t="s">
        <v>175</v>
      </c>
      <c r="E4" s="190" t="s">
        <v>176</v>
      </c>
      <c r="F4" s="202"/>
      <c r="G4" s="187"/>
      <c r="H4" s="182"/>
      <c r="I4" s="201"/>
      <c r="J4" s="192"/>
      <c r="L4" s="22"/>
    </row>
    <row r="5" spans="1:10" ht="15.75">
      <c r="A5" s="198"/>
      <c r="B5" s="199"/>
      <c r="C5" s="189"/>
      <c r="D5" s="204"/>
      <c r="E5" s="189"/>
      <c r="F5" s="23" t="s">
        <v>0</v>
      </c>
      <c r="G5" s="137" t="s">
        <v>172</v>
      </c>
      <c r="H5" s="183"/>
      <c r="I5" s="25" t="s">
        <v>1</v>
      </c>
      <c r="J5" s="193"/>
    </row>
    <row r="6" spans="1:15" ht="15.75" customHeight="1">
      <c r="A6" s="88">
        <v>1</v>
      </c>
      <c r="B6" s="92" t="s">
        <v>2</v>
      </c>
      <c r="C6" s="143">
        <v>1670830.465</v>
      </c>
      <c r="D6" s="143">
        <v>3080970.299</v>
      </c>
      <c r="E6" s="144">
        <v>2388254.619</v>
      </c>
      <c r="F6" s="145">
        <v>2388090.465</v>
      </c>
      <c r="G6" s="128">
        <v>604663</v>
      </c>
      <c r="H6" s="26">
        <f aca="true" t="shared" si="0" ref="H6:H48">RANK(F6,F$6:F$48,1)</f>
        <v>43</v>
      </c>
      <c r="I6" s="27">
        <f>F6/G6*1000</f>
        <v>3949.456912362754</v>
      </c>
      <c r="J6" s="28">
        <f>RANK(I6,$I$6:$I$48)</f>
        <v>32</v>
      </c>
      <c r="M6" s="11"/>
      <c r="O6" s="11"/>
    </row>
    <row r="7" spans="1:15" ht="15.75" customHeight="1">
      <c r="A7" s="93">
        <v>2</v>
      </c>
      <c r="B7" s="94" t="s">
        <v>3</v>
      </c>
      <c r="C7" s="143">
        <v>562873.126</v>
      </c>
      <c r="D7" s="143">
        <v>886064.068</v>
      </c>
      <c r="E7" s="144">
        <v>-161021.911</v>
      </c>
      <c r="F7" s="146">
        <v>49.4</v>
      </c>
      <c r="G7" s="129">
        <v>169881</v>
      </c>
      <c r="H7" s="29">
        <f t="shared" si="0"/>
        <v>4</v>
      </c>
      <c r="I7" s="30">
        <f aca="true" t="shared" si="1" ref="I7:I48">F7/G7*1000</f>
        <v>0.29079178954680035</v>
      </c>
      <c r="J7" s="28">
        <f aca="true" t="shared" si="2" ref="J7:J48">RANK(I7,$I$6:$I$48)</f>
        <v>41</v>
      </c>
      <c r="M7" s="11"/>
      <c r="O7" s="11"/>
    </row>
    <row r="8" spans="1:15" ht="15.75" customHeight="1">
      <c r="A8" s="93">
        <v>3</v>
      </c>
      <c r="B8" s="94" t="s">
        <v>4</v>
      </c>
      <c r="C8" s="143">
        <v>247430.813</v>
      </c>
      <c r="D8" s="143">
        <v>437113.049</v>
      </c>
      <c r="E8" s="144">
        <v>220564.828</v>
      </c>
      <c r="F8" s="146">
        <v>234351.828</v>
      </c>
      <c r="G8" s="129">
        <v>41232</v>
      </c>
      <c r="H8" s="29">
        <f t="shared" si="0"/>
        <v>27</v>
      </c>
      <c r="I8" s="30">
        <f>F8/G8*1000</f>
        <v>5683.736612339931</v>
      </c>
      <c r="J8" s="28">
        <f t="shared" si="2"/>
        <v>29</v>
      </c>
      <c r="M8" s="11"/>
      <c r="O8" s="11"/>
    </row>
    <row r="9" spans="1:15" ht="15.75" customHeight="1">
      <c r="A9" s="93">
        <v>4</v>
      </c>
      <c r="B9" s="94" t="s">
        <v>5</v>
      </c>
      <c r="C9" s="143">
        <v>132462.083</v>
      </c>
      <c r="D9" s="143">
        <v>66347.617</v>
      </c>
      <c r="E9" s="144">
        <v>-326870.053</v>
      </c>
      <c r="F9" s="146">
        <v>1181310.435</v>
      </c>
      <c r="G9" s="129">
        <v>76412</v>
      </c>
      <c r="H9" s="29">
        <f t="shared" si="0"/>
        <v>40</v>
      </c>
      <c r="I9" s="30">
        <f t="shared" si="1"/>
        <v>15459.750235565096</v>
      </c>
      <c r="J9" s="28">
        <f t="shared" si="2"/>
        <v>9</v>
      </c>
      <c r="M9" s="11"/>
      <c r="O9" s="11"/>
    </row>
    <row r="10" spans="1:15" ht="15.75" customHeight="1">
      <c r="A10" s="95">
        <v>5</v>
      </c>
      <c r="B10" s="96" t="s">
        <v>6</v>
      </c>
      <c r="C10" s="147">
        <v>121073.702</v>
      </c>
      <c r="D10" s="147">
        <v>197461.17</v>
      </c>
      <c r="E10" s="148">
        <v>127612.352</v>
      </c>
      <c r="F10" s="149">
        <v>531226.475</v>
      </c>
      <c r="G10" s="130">
        <v>19770</v>
      </c>
      <c r="H10" s="31">
        <f t="shared" si="0"/>
        <v>35</v>
      </c>
      <c r="I10" s="32">
        <f t="shared" si="1"/>
        <v>26870.33257460799</v>
      </c>
      <c r="J10" s="28">
        <f t="shared" si="2"/>
        <v>5</v>
      </c>
      <c r="M10" s="11"/>
      <c r="O10" s="11"/>
    </row>
    <row r="11" spans="1:15" ht="15.75" customHeight="1">
      <c r="A11" s="97">
        <v>6</v>
      </c>
      <c r="B11" s="98" t="s">
        <v>7</v>
      </c>
      <c r="C11" s="150">
        <v>744321.057</v>
      </c>
      <c r="D11" s="150">
        <v>837341.288</v>
      </c>
      <c r="E11" s="144">
        <v>490751.285</v>
      </c>
      <c r="F11" s="151">
        <v>1469929.919</v>
      </c>
      <c r="G11" s="131">
        <v>64898</v>
      </c>
      <c r="H11" s="33">
        <f t="shared" si="0"/>
        <v>41</v>
      </c>
      <c r="I11" s="34">
        <f t="shared" si="1"/>
        <v>22649.849286572775</v>
      </c>
      <c r="J11" s="35">
        <f t="shared" si="2"/>
        <v>6</v>
      </c>
      <c r="M11" s="11"/>
      <c r="O11" s="11"/>
    </row>
    <row r="12" spans="1:15" ht="15.75" customHeight="1">
      <c r="A12" s="93">
        <v>7</v>
      </c>
      <c r="B12" s="94" t="s">
        <v>8</v>
      </c>
      <c r="C12" s="143">
        <v>14634.148</v>
      </c>
      <c r="D12" s="143">
        <v>96261.344</v>
      </c>
      <c r="E12" s="144">
        <v>41498.674</v>
      </c>
      <c r="F12" s="146">
        <v>65516.01</v>
      </c>
      <c r="G12" s="132">
        <v>14837</v>
      </c>
      <c r="H12" s="29">
        <f t="shared" si="0"/>
        <v>14</v>
      </c>
      <c r="I12" s="30">
        <f t="shared" si="1"/>
        <v>4415.718137089709</v>
      </c>
      <c r="J12" s="28">
        <f t="shared" si="2"/>
        <v>31</v>
      </c>
      <c r="M12" s="11"/>
      <c r="O12" s="11"/>
    </row>
    <row r="13" spans="1:15" ht="15.75" customHeight="1">
      <c r="A13" s="93">
        <v>8</v>
      </c>
      <c r="B13" s="94" t="s">
        <v>9</v>
      </c>
      <c r="C13" s="143">
        <v>-200512.912</v>
      </c>
      <c r="D13" s="143">
        <v>355305.553</v>
      </c>
      <c r="E13" s="144">
        <v>-264921.932</v>
      </c>
      <c r="F13" s="146">
        <v>543759.867</v>
      </c>
      <c r="G13" s="132">
        <v>68308</v>
      </c>
      <c r="H13" s="29">
        <f t="shared" si="0"/>
        <v>36</v>
      </c>
      <c r="I13" s="30">
        <f t="shared" si="1"/>
        <v>7960.412645663758</v>
      </c>
      <c r="J13" s="28">
        <f t="shared" si="2"/>
        <v>20</v>
      </c>
      <c r="M13" s="11"/>
      <c r="O13" s="11"/>
    </row>
    <row r="14" spans="1:15" ht="15.75" customHeight="1">
      <c r="A14" s="93">
        <v>9</v>
      </c>
      <c r="B14" s="94" t="s">
        <v>10</v>
      </c>
      <c r="C14" s="143">
        <v>184148.669</v>
      </c>
      <c r="D14" s="143">
        <v>267996.373</v>
      </c>
      <c r="E14" s="144">
        <v>16198.058</v>
      </c>
      <c r="F14" s="146">
        <v>251700.144</v>
      </c>
      <c r="G14" s="132">
        <v>17048</v>
      </c>
      <c r="H14" s="29">
        <f t="shared" si="0"/>
        <v>28</v>
      </c>
      <c r="I14" s="30">
        <f t="shared" si="1"/>
        <v>14764.203660253403</v>
      </c>
      <c r="J14" s="28">
        <f t="shared" si="2"/>
        <v>11</v>
      </c>
      <c r="M14" s="11"/>
      <c r="O14" s="11"/>
    </row>
    <row r="15" spans="1:15" ht="15.75" customHeight="1">
      <c r="A15" s="95">
        <v>10</v>
      </c>
      <c r="B15" s="96" t="s">
        <v>11</v>
      </c>
      <c r="C15" s="147">
        <v>317817.747</v>
      </c>
      <c r="D15" s="147">
        <v>302549.218</v>
      </c>
      <c r="E15" s="148">
        <v>50652.461</v>
      </c>
      <c r="F15" s="149">
        <v>365030.829</v>
      </c>
      <c r="G15" s="133">
        <v>29737</v>
      </c>
      <c r="H15" s="31">
        <f t="shared" si="0"/>
        <v>30</v>
      </c>
      <c r="I15" s="32">
        <f t="shared" si="1"/>
        <v>12275.307831993814</v>
      </c>
      <c r="J15" s="36">
        <f t="shared" si="2"/>
        <v>15</v>
      </c>
      <c r="M15" s="11"/>
      <c r="O15" s="11"/>
    </row>
    <row r="16" spans="1:15" ht="15.75" customHeight="1">
      <c r="A16" s="97">
        <v>11</v>
      </c>
      <c r="B16" s="98" t="s">
        <v>12</v>
      </c>
      <c r="C16" s="150">
        <v>334291.24</v>
      </c>
      <c r="D16" s="150">
        <v>412274.561</v>
      </c>
      <c r="E16" s="144">
        <v>-267224.75</v>
      </c>
      <c r="F16" s="151">
        <v>486550.723</v>
      </c>
      <c r="G16" s="131">
        <v>79167</v>
      </c>
      <c r="H16" s="33">
        <f t="shared" si="0"/>
        <v>34</v>
      </c>
      <c r="I16" s="34">
        <f t="shared" si="1"/>
        <v>6145.8779920926645</v>
      </c>
      <c r="J16" s="28">
        <f t="shared" si="2"/>
        <v>28</v>
      </c>
      <c r="M16" s="11"/>
      <c r="O16" s="11"/>
    </row>
    <row r="17" spans="1:15" ht="15.75" customHeight="1">
      <c r="A17" s="93">
        <v>12</v>
      </c>
      <c r="B17" s="94" t="s">
        <v>13</v>
      </c>
      <c r="C17" s="143">
        <v>23788.847</v>
      </c>
      <c r="D17" s="143">
        <v>91383.113</v>
      </c>
      <c r="E17" s="144">
        <v>86855.116</v>
      </c>
      <c r="F17" s="146">
        <v>1137415.56</v>
      </c>
      <c r="G17" s="132">
        <v>50958</v>
      </c>
      <c r="H17" s="29">
        <f t="shared" si="0"/>
        <v>39</v>
      </c>
      <c r="I17" s="30">
        <f t="shared" si="1"/>
        <v>22320.6475921347</v>
      </c>
      <c r="J17" s="28">
        <f t="shared" si="2"/>
        <v>7</v>
      </c>
      <c r="M17" s="11"/>
      <c r="O17" s="11"/>
    </row>
    <row r="18" spans="1:15" ht="15.75" customHeight="1">
      <c r="A18" s="93">
        <v>13</v>
      </c>
      <c r="B18" s="94" t="s">
        <v>14</v>
      </c>
      <c r="C18" s="143">
        <v>79979.587</v>
      </c>
      <c r="D18" s="143">
        <v>877094.258</v>
      </c>
      <c r="E18" s="144">
        <v>-88892.918</v>
      </c>
      <c r="F18" s="146">
        <v>394616.406</v>
      </c>
      <c r="G18" s="132">
        <v>56830</v>
      </c>
      <c r="H18" s="29">
        <f t="shared" si="0"/>
        <v>31</v>
      </c>
      <c r="I18" s="30">
        <f t="shared" si="1"/>
        <v>6943.804434277671</v>
      </c>
      <c r="J18" s="28">
        <f t="shared" si="2"/>
        <v>25</v>
      </c>
      <c r="M18" s="11"/>
      <c r="O18" s="11"/>
    </row>
    <row r="19" spans="1:15" ht="15.75" customHeight="1">
      <c r="A19" s="93">
        <v>14</v>
      </c>
      <c r="B19" s="94" t="s">
        <v>15</v>
      </c>
      <c r="C19" s="143">
        <v>190102.463</v>
      </c>
      <c r="D19" s="143">
        <v>87547.677</v>
      </c>
      <c r="E19" s="144">
        <v>8291.875</v>
      </c>
      <c r="F19" s="146">
        <v>686363.989</v>
      </c>
      <c r="G19" s="132">
        <v>20369</v>
      </c>
      <c r="H19" s="29">
        <f t="shared" si="0"/>
        <v>37</v>
      </c>
      <c r="I19" s="30">
        <f t="shared" si="1"/>
        <v>33696.499042662865</v>
      </c>
      <c r="J19" s="28">
        <f t="shared" si="2"/>
        <v>2</v>
      </c>
      <c r="M19" s="11"/>
      <c r="O19" s="11"/>
    </row>
    <row r="20" spans="1:15" ht="15.75" customHeight="1">
      <c r="A20" s="95">
        <v>15</v>
      </c>
      <c r="B20" s="96" t="s">
        <v>16</v>
      </c>
      <c r="C20" s="147">
        <v>99517.753</v>
      </c>
      <c r="D20" s="147">
        <v>190378.912</v>
      </c>
      <c r="E20" s="148">
        <v>61035.291</v>
      </c>
      <c r="F20" s="149">
        <v>362729.949</v>
      </c>
      <c r="G20" s="133">
        <v>23857</v>
      </c>
      <c r="H20" s="31">
        <f t="shared" si="0"/>
        <v>29</v>
      </c>
      <c r="I20" s="32">
        <f t="shared" si="1"/>
        <v>15204.340403235949</v>
      </c>
      <c r="J20" s="28">
        <f t="shared" si="2"/>
        <v>10</v>
      </c>
      <c r="M20" s="11"/>
      <c r="O20" s="11"/>
    </row>
    <row r="21" spans="1:15" ht="15.75" customHeight="1">
      <c r="A21" s="97">
        <v>16</v>
      </c>
      <c r="B21" s="98" t="s">
        <v>17</v>
      </c>
      <c r="C21" s="150">
        <v>-213927.286</v>
      </c>
      <c r="D21" s="150">
        <v>-343214.22</v>
      </c>
      <c r="E21" s="144">
        <v>-184282.708</v>
      </c>
      <c r="F21" s="151">
        <v>471215.358</v>
      </c>
      <c r="G21" s="131">
        <v>51181</v>
      </c>
      <c r="H21" s="33">
        <f t="shared" si="0"/>
        <v>33</v>
      </c>
      <c r="I21" s="34">
        <f t="shared" si="1"/>
        <v>9206.841562298509</v>
      </c>
      <c r="J21" s="35">
        <f t="shared" si="2"/>
        <v>17</v>
      </c>
      <c r="M21" s="11"/>
      <c r="O21" s="11"/>
    </row>
    <row r="22" spans="1:15" ht="15.75" customHeight="1">
      <c r="A22" s="93">
        <v>17</v>
      </c>
      <c r="B22" s="94" t="s">
        <v>18</v>
      </c>
      <c r="C22" s="143">
        <v>-8170.694</v>
      </c>
      <c r="D22" s="143">
        <v>16524.896</v>
      </c>
      <c r="E22" s="144">
        <v>21593.413</v>
      </c>
      <c r="F22" s="146">
        <v>31458.986</v>
      </c>
      <c r="G22" s="132">
        <v>23568</v>
      </c>
      <c r="H22" s="29">
        <f t="shared" si="0"/>
        <v>12</v>
      </c>
      <c r="I22" s="30">
        <f t="shared" si="1"/>
        <v>1334.817803801765</v>
      </c>
      <c r="J22" s="28">
        <f t="shared" si="2"/>
        <v>37</v>
      </c>
      <c r="M22" s="11"/>
      <c r="O22" s="11"/>
    </row>
    <row r="23" spans="1:15" ht="15.75" customHeight="1">
      <c r="A23" s="93">
        <v>18</v>
      </c>
      <c r="B23" s="94" t="s">
        <v>19</v>
      </c>
      <c r="C23" s="143">
        <v>233553.956</v>
      </c>
      <c r="D23" s="143">
        <v>361100.246</v>
      </c>
      <c r="E23" s="144">
        <v>257641.475</v>
      </c>
      <c r="F23" s="146">
        <v>-1355184.095</v>
      </c>
      <c r="G23" s="132">
        <v>26958</v>
      </c>
      <c r="H23" s="29">
        <f t="shared" si="0"/>
        <v>1</v>
      </c>
      <c r="I23" s="30">
        <f t="shared" si="1"/>
        <v>-50270.20160991172</v>
      </c>
      <c r="J23" s="28">
        <f t="shared" si="2"/>
        <v>43</v>
      </c>
      <c r="M23" s="11"/>
      <c r="O23" s="11"/>
    </row>
    <row r="24" spans="1:15" ht="15.75" customHeight="1">
      <c r="A24" s="93">
        <v>19</v>
      </c>
      <c r="B24" s="94" t="s">
        <v>20</v>
      </c>
      <c r="C24" s="143">
        <v>319924.962</v>
      </c>
      <c r="D24" s="143">
        <v>356929.168</v>
      </c>
      <c r="E24" s="144">
        <v>363052.103</v>
      </c>
      <c r="F24" s="146">
        <v>751639.105</v>
      </c>
      <c r="G24" s="132">
        <v>26403</v>
      </c>
      <c r="H24" s="29">
        <f t="shared" si="0"/>
        <v>38</v>
      </c>
      <c r="I24" s="30">
        <f t="shared" si="1"/>
        <v>28467.94322614854</v>
      </c>
      <c r="J24" s="28">
        <f t="shared" si="2"/>
        <v>4</v>
      </c>
      <c r="M24" s="11"/>
      <c r="O24" s="11"/>
    </row>
    <row r="25" spans="1:15" ht="15.75" customHeight="1">
      <c r="A25" s="95">
        <v>20</v>
      </c>
      <c r="B25" s="96" t="s">
        <v>21</v>
      </c>
      <c r="C25" s="147">
        <v>316092.781</v>
      </c>
      <c r="D25" s="147">
        <v>271781.607</v>
      </c>
      <c r="E25" s="148">
        <v>-105810.453</v>
      </c>
      <c r="F25" s="149">
        <v>44176.495</v>
      </c>
      <c r="G25" s="133">
        <v>37991</v>
      </c>
      <c r="H25" s="31">
        <f t="shared" si="0"/>
        <v>13</v>
      </c>
      <c r="I25" s="32">
        <f t="shared" si="1"/>
        <v>1162.8147455976416</v>
      </c>
      <c r="J25" s="36">
        <f t="shared" si="2"/>
        <v>38</v>
      </c>
      <c r="M25" s="11"/>
      <c r="O25" s="11"/>
    </row>
    <row r="26" spans="1:15" ht="15.75" customHeight="1">
      <c r="A26" s="97">
        <v>21</v>
      </c>
      <c r="B26" s="98" t="s">
        <v>22</v>
      </c>
      <c r="C26" s="150">
        <v>376349.064</v>
      </c>
      <c r="D26" s="150">
        <v>366209.098</v>
      </c>
      <c r="E26" s="144">
        <v>203112.676</v>
      </c>
      <c r="F26" s="151">
        <v>223699.751</v>
      </c>
      <c r="G26" s="131">
        <v>26508</v>
      </c>
      <c r="H26" s="33">
        <f t="shared" si="0"/>
        <v>26</v>
      </c>
      <c r="I26" s="34">
        <f t="shared" si="1"/>
        <v>8438.952429455258</v>
      </c>
      <c r="J26" s="28">
        <f t="shared" si="2"/>
        <v>19</v>
      </c>
      <c r="M26" s="11"/>
      <c r="O26" s="11"/>
    </row>
    <row r="27" spans="1:15" ht="15.75" customHeight="1">
      <c r="A27" s="93">
        <v>22</v>
      </c>
      <c r="B27" s="94" t="s">
        <v>23</v>
      </c>
      <c r="C27" s="143">
        <v>175871.942</v>
      </c>
      <c r="D27" s="143">
        <v>150709.303</v>
      </c>
      <c r="E27" s="144">
        <v>140127.162</v>
      </c>
      <c r="F27" s="146">
        <v>145346.483</v>
      </c>
      <c r="G27" s="132">
        <v>14919</v>
      </c>
      <c r="H27" s="29">
        <f t="shared" si="0"/>
        <v>20</v>
      </c>
      <c r="I27" s="30">
        <f t="shared" si="1"/>
        <v>9742.374354849522</v>
      </c>
      <c r="J27" s="28">
        <f t="shared" si="2"/>
        <v>16</v>
      </c>
      <c r="M27" s="11"/>
      <c r="O27" s="11"/>
    </row>
    <row r="28" spans="1:15" ht="15.75" customHeight="1">
      <c r="A28" s="93">
        <v>23</v>
      </c>
      <c r="B28" s="94" t="s">
        <v>24</v>
      </c>
      <c r="C28" s="143">
        <v>153554.554</v>
      </c>
      <c r="D28" s="143">
        <v>194795.022</v>
      </c>
      <c r="E28" s="144">
        <v>70797.413</v>
      </c>
      <c r="F28" s="146">
        <v>170797.413</v>
      </c>
      <c r="G28" s="132">
        <v>24794</v>
      </c>
      <c r="H28" s="29">
        <f t="shared" si="0"/>
        <v>22</v>
      </c>
      <c r="I28" s="30">
        <f t="shared" si="1"/>
        <v>6888.659070742921</v>
      </c>
      <c r="J28" s="28">
        <f t="shared" si="2"/>
        <v>26</v>
      </c>
      <c r="M28" s="11"/>
      <c r="O28" s="11"/>
    </row>
    <row r="29" spans="1:15" ht="15.75" customHeight="1">
      <c r="A29" s="93">
        <v>24</v>
      </c>
      <c r="B29" s="94" t="s">
        <v>25</v>
      </c>
      <c r="C29" s="143">
        <v>355178.976</v>
      </c>
      <c r="D29" s="143">
        <v>310428.017</v>
      </c>
      <c r="E29" s="144">
        <v>177734.092</v>
      </c>
      <c r="F29" s="146">
        <v>187451.737</v>
      </c>
      <c r="G29" s="132">
        <v>28442</v>
      </c>
      <c r="H29" s="29">
        <f t="shared" si="0"/>
        <v>24</v>
      </c>
      <c r="I29" s="30">
        <f t="shared" si="1"/>
        <v>6590.666514309823</v>
      </c>
      <c r="J29" s="28">
        <f t="shared" si="2"/>
        <v>27</v>
      </c>
      <c r="M29" s="11"/>
      <c r="O29" s="11"/>
    </row>
    <row r="30" spans="1:15" ht="15.75" customHeight="1">
      <c r="A30" s="95">
        <v>25</v>
      </c>
      <c r="B30" s="96" t="s">
        <v>26</v>
      </c>
      <c r="C30" s="147">
        <v>10203.743</v>
      </c>
      <c r="D30" s="147">
        <v>62028.414</v>
      </c>
      <c r="E30" s="148">
        <v>373.154</v>
      </c>
      <c r="F30" s="149">
        <v>19027.75</v>
      </c>
      <c r="G30" s="133">
        <v>17582</v>
      </c>
      <c r="H30" s="31">
        <f t="shared" si="0"/>
        <v>7</v>
      </c>
      <c r="I30" s="32">
        <f t="shared" si="1"/>
        <v>1082.2289841883746</v>
      </c>
      <c r="J30" s="28">
        <f t="shared" si="2"/>
        <v>39</v>
      </c>
      <c r="M30" s="11"/>
      <c r="O30" s="11"/>
    </row>
    <row r="31" spans="1:15" ht="15.75" customHeight="1">
      <c r="A31" s="97">
        <v>26</v>
      </c>
      <c r="B31" s="98" t="s">
        <v>27</v>
      </c>
      <c r="C31" s="150">
        <v>124093.7</v>
      </c>
      <c r="D31" s="150">
        <v>179957.595</v>
      </c>
      <c r="E31" s="144">
        <v>79527.543</v>
      </c>
      <c r="F31" s="151">
        <v>30976.259</v>
      </c>
      <c r="G31" s="131">
        <v>11721</v>
      </c>
      <c r="H31" s="33">
        <f t="shared" si="0"/>
        <v>11</v>
      </c>
      <c r="I31" s="34">
        <f t="shared" si="1"/>
        <v>2642.8000170633904</v>
      </c>
      <c r="J31" s="35">
        <f t="shared" si="2"/>
        <v>36</v>
      </c>
      <c r="M31" s="11"/>
      <c r="O31" s="11"/>
    </row>
    <row r="32" spans="1:15" ht="15.75" customHeight="1">
      <c r="A32" s="93">
        <v>27</v>
      </c>
      <c r="B32" s="94" t="s">
        <v>28</v>
      </c>
      <c r="C32" s="143">
        <v>165450.657</v>
      </c>
      <c r="D32" s="143">
        <v>128968.642</v>
      </c>
      <c r="E32" s="144">
        <v>118552.42</v>
      </c>
      <c r="F32" s="146">
        <v>464182.963</v>
      </c>
      <c r="G32" s="132">
        <v>13852</v>
      </c>
      <c r="H32" s="29">
        <f t="shared" si="0"/>
        <v>32</v>
      </c>
      <c r="I32" s="30">
        <f t="shared" si="1"/>
        <v>33510.1763644239</v>
      </c>
      <c r="J32" s="28">
        <f t="shared" si="2"/>
        <v>3</v>
      </c>
      <c r="M32" s="11"/>
      <c r="O32" s="11"/>
    </row>
    <row r="33" spans="1:15" ht="15.75" customHeight="1">
      <c r="A33" s="93">
        <v>28</v>
      </c>
      <c r="B33" s="94" t="s">
        <v>29</v>
      </c>
      <c r="C33" s="143">
        <v>-38409.26</v>
      </c>
      <c r="D33" s="143">
        <v>985803.724</v>
      </c>
      <c r="E33" s="144">
        <v>692144.276</v>
      </c>
      <c r="F33" s="146">
        <v>1495721.748</v>
      </c>
      <c r="G33" s="132">
        <v>104716</v>
      </c>
      <c r="H33" s="29">
        <f t="shared" si="0"/>
        <v>42</v>
      </c>
      <c r="I33" s="30">
        <f t="shared" si="1"/>
        <v>14283.602773215172</v>
      </c>
      <c r="J33" s="28">
        <f t="shared" si="2"/>
        <v>12</v>
      </c>
      <c r="M33" s="11"/>
      <c r="O33" s="11"/>
    </row>
    <row r="34" spans="1:15" ht="15.75" customHeight="1">
      <c r="A34" s="93">
        <v>29</v>
      </c>
      <c r="B34" s="94" t="s">
        <v>30</v>
      </c>
      <c r="C34" s="143">
        <v>-15488.274</v>
      </c>
      <c r="D34" s="143">
        <v>-155082.012</v>
      </c>
      <c r="E34" s="144">
        <v>-9261.661</v>
      </c>
      <c r="F34" s="146">
        <v>85647.757</v>
      </c>
      <c r="G34" s="132">
        <v>17114</v>
      </c>
      <c r="H34" s="29">
        <f t="shared" si="0"/>
        <v>18</v>
      </c>
      <c r="I34" s="30">
        <f t="shared" si="1"/>
        <v>5004.543473179852</v>
      </c>
      <c r="J34" s="28">
        <f t="shared" si="2"/>
        <v>30</v>
      </c>
      <c r="M34" s="11"/>
      <c r="O34" s="11"/>
    </row>
    <row r="35" spans="1:15" ht="15.75" customHeight="1">
      <c r="A35" s="95">
        <v>30</v>
      </c>
      <c r="B35" s="96" t="s">
        <v>31</v>
      </c>
      <c r="C35" s="147">
        <v>70582.844</v>
      </c>
      <c r="D35" s="147">
        <v>-4886.201</v>
      </c>
      <c r="E35" s="148">
        <v>-64813.264</v>
      </c>
      <c r="F35" s="149">
        <v>80315.987</v>
      </c>
      <c r="G35" s="133">
        <v>11277</v>
      </c>
      <c r="H35" s="31">
        <f t="shared" si="0"/>
        <v>17</v>
      </c>
      <c r="I35" s="32">
        <f t="shared" si="1"/>
        <v>7122.105790547131</v>
      </c>
      <c r="J35" s="36">
        <f t="shared" si="2"/>
        <v>23</v>
      </c>
      <c r="M35" s="11"/>
      <c r="O35" s="11"/>
    </row>
    <row r="36" spans="1:15" ht="15.75" customHeight="1">
      <c r="A36" s="97">
        <v>31</v>
      </c>
      <c r="B36" s="98" t="s">
        <v>32</v>
      </c>
      <c r="C36" s="150">
        <v>66737.6</v>
      </c>
      <c r="D36" s="150">
        <v>92729.523</v>
      </c>
      <c r="E36" s="144">
        <v>73729.315</v>
      </c>
      <c r="F36" s="151">
        <v>180871.473</v>
      </c>
      <c r="G36" s="131">
        <v>14231</v>
      </c>
      <c r="H36" s="33">
        <f t="shared" si="0"/>
        <v>23</v>
      </c>
      <c r="I36" s="34">
        <f t="shared" si="1"/>
        <v>12709.681188953693</v>
      </c>
      <c r="J36" s="28">
        <f t="shared" si="2"/>
        <v>14</v>
      </c>
      <c r="M36" s="11"/>
      <c r="O36" s="11"/>
    </row>
    <row r="37" spans="1:15" ht="15.75" customHeight="1">
      <c r="A37" s="93">
        <v>32</v>
      </c>
      <c r="B37" s="94" t="s">
        <v>33</v>
      </c>
      <c r="C37" s="143">
        <v>41977.757</v>
      </c>
      <c r="D37" s="143">
        <v>44196.463</v>
      </c>
      <c r="E37" s="144">
        <v>5453.26</v>
      </c>
      <c r="F37" s="146">
        <v>22488.183</v>
      </c>
      <c r="G37" s="132">
        <v>5773</v>
      </c>
      <c r="H37" s="29">
        <f t="shared" si="0"/>
        <v>9</v>
      </c>
      <c r="I37" s="30">
        <f t="shared" si="1"/>
        <v>3895.406720942318</v>
      </c>
      <c r="J37" s="28">
        <f t="shared" si="2"/>
        <v>33</v>
      </c>
      <c r="M37" s="11"/>
      <c r="O37" s="11"/>
    </row>
    <row r="38" spans="1:15" ht="15.75" customHeight="1">
      <c r="A38" s="93">
        <v>33</v>
      </c>
      <c r="B38" s="94" t="s">
        <v>34</v>
      </c>
      <c r="C38" s="143">
        <v>-77438.164</v>
      </c>
      <c r="D38" s="143">
        <v>-38097.419</v>
      </c>
      <c r="E38" s="144">
        <v>-16405.109</v>
      </c>
      <c r="F38" s="146">
        <v>69058.231</v>
      </c>
      <c r="G38" s="132">
        <v>5012</v>
      </c>
      <c r="H38" s="29">
        <f t="shared" si="0"/>
        <v>16</v>
      </c>
      <c r="I38" s="30">
        <f t="shared" si="1"/>
        <v>13778.577613727055</v>
      </c>
      <c r="J38" s="28">
        <f t="shared" si="2"/>
        <v>13</v>
      </c>
      <c r="M38" s="11"/>
      <c r="O38" s="11"/>
    </row>
    <row r="39" spans="1:15" ht="15.75" customHeight="1">
      <c r="A39" s="93">
        <v>34</v>
      </c>
      <c r="B39" s="94" t="s">
        <v>35</v>
      </c>
      <c r="C39" s="143">
        <v>-2267.355</v>
      </c>
      <c r="D39" s="143">
        <v>-5249.496</v>
      </c>
      <c r="E39" s="144">
        <v>-9601.276</v>
      </c>
      <c r="F39" s="146">
        <v>147603.455</v>
      </c>
      <c r="G39" s="132">
        <v>3074</v>
      </c>
      <c r="H39" s="29">
        <f t="shared" si="0"/>
        <v>21</v>
      </c>
      <c r="I39" s="30">
        <f t="shared" si="1"/>
        <v>48016.73877683799</v>
      </c>
      <c r="J39" s="28">
        <f t="shared" si="2"/>
        <v>1</v>
      </c>
      <c r="M39" s="11"/>
      <c r="O39" s="11"/>
    </row>
    <row r="40" spans="1:15" ht="15.75" customHeight="1">
      <c r="A40" s="93">
        <v>35</v>
      </c>
      <c r="B40" s="94" t="s">
        <v>36</v>
      </c>
      <c r="C40" s="143">
        <v>24481.024</v>
      </c>
      <c r="D40" s="143">
        <v>17674.944</v>
      </c>
      <c r="E40" s="148">
        <v>9219.207</v>
      </c>
      <c r="F40" s="146">
        <v>9767.676</v>
      </c>
      <c r="G40" s="132">
        <v>3578</v>
      </c>
      <c r="H40" s="29">
        <f t="shared" si="0"/>
        <v>6</v>
      </c>
      <c r="I40" s="30">
        <f t="shared" si="1"/>
        <v>2729.926215762996</v>
      </c>
      <c r="J40" s="28">
        <f t="shared" si="2"/>
        <v>35</v>
      </c>
      <c r="M40" s="11"/>
      <c r="O40" s="11"/>
    </row>
    <row r="41" spans="1:15" ht="15.75" customHeight="1">
      <c r="A41" s="97">
        <v>36</v>
      </c>
      <c r="B41" s="98" t="s">
        <v>37</v>
      </c>
      <c r="C41" s="150">
        <v>4901.315</v>
      </c>
      <c r="D41" s="150">
        <v>99599.989</v>
      </c>
      <c r="E41" s="144">
        <v>9011.018</v>
      </c>
      <c r="F41" s="151">
        <v>68445.652</v>
      </c>
      <c r="G41" s="131">
        <v>9359</v>
      </c>
      <c r="H41" s="33">
        <f t="shared" si="0"/>
        <v>15</v>
      </c>
      <c r="I41" s="34">
        <f t="shared" si="1"/>
        <v>7313.350999038359</v>
      </c>
      <c r="J41" s="35">
        <f t="shared" si="2"/>
        <v>22</v>
      </c>
      <c r="M41" s="11"/>
      <c r="O41" s="11"/>
    </row>
    <row r="42" spans="1:15" ht="15.75" customHeight="1">
      <c r="A42" s="93">
        <v>37</v>
      </c>
      <c r="B42" s="94" t="s">
        <v>38</v>
      </c>
      <c r="C42" s="143">
        <v>11438.658</v>
      </c>
      <c r="D42" s="143">
        <v>7265.808</v>
      </c>
      <c r="E42" s="144">
        <v>-779.545</v>
      </c>
      <c r="F42" s="146">
        <v>32.859</v>
      </c>
      <c r="G42" s="132">
        <v>1531</v>
      </c>
      <c r="H42" s="29">
        <f t="shared" si="0"/>
        <v>3</v>
      </c>
      <c r="I42" s="30">
        <f t="shared" si="1"/>
        <v>21.46244284781189</v>
      </c>
      <c r="J42" s="28">
        <f t="shared" si="2"/>
        <v>40</v>
      </c>
      <c r="M42" s="11"/>
      <c r="O42" s="11"/>
    </row>
    <row r="43" spans="1:15" ht="15.75" customHeight="1">
      <c r="A43" s="93">
        <v>38</v>
      </c>
      <c r="B43" s="94" t="s">
        <v>39</v>
      </c>
      <c r="C43" s="143">
        <v>133408.477</v>
      </c>
      <c r="D43" s="143">
        <v>199187.538</v>
      </c>
      <c r="E43" s="144">
        <v>100747.992</v>
      </c>
      <c r="F43" s="146">
        <v>110950.776</v>
      </c>
      <c r="G43" s="132">
        <v>12363</v>
      </c>
      <c r="H43" s="29">
        <f t="shared" si="0"/>
        <v>19</v>
      </c>
      <c r="I43" s="30">
        <f t="shared" si="1"/>
        <v>8974.421742295559</v>
      </c>
      <c r="J43" s="28">
        <f t="shared" si="2"/>
        <v>18</v>
      </c>
      <c r="M43" s="11"/>
      <c r="O43" s="11"/>
    </row>
    <row r="44" spans="1:15" ht="15.75" customHeight="1">
      <c r="A44" s="93">
        <v>39</v>
      </c>
      <c r="B44" s="94" t="s">
        <v>40</v>
      </c>
      <c r="C44" s="143">
        <v>-62215.713</v>
      </c>
      <c r="D44" s="143">
        <v>-72230.767</v>
      </c>
      <c r="E44" s="144">
        <v>-80739.65</v>
      </c>
      <c r="F44" s="146">
        <v>0</v>
      </c>
      <c r="G44" s="132">
        <v>3921</v>
      </c>
      <c r="H44" s="29">
        <f t="shared" si="0"/>
        <v>2</v>
      </c>
      <c r="I44" s="30">
        <f t="shared" si="1"/>
        <v>0</v>
      </c>
      <c r="J44" s="28">
        <f t="shared" si="2"/>
        <v>42</v>
      </c>
      <c r="M44" s="11"/>
      <c r="O44" s="11"/>
    </row>
    <row r="45" spans="1:15" ht="15.75" customHeight="1">
      <c r="A45" s="95">
        <v>40</v>
      </c>
      <c r="B45" s="96" t="s">
        <v>41</v>
      </c>
      <c r="C45" s="147">
        <v>2732.881</v>
      </c>
      <c r="D45" s="147">
        <v>909.704</v>
      </c>
      <c r="E45" s="148">
        <v>4063.888</v>
      </c>
      <c r="F45" s="149">
        <v>20879.609</v>
      </c>
      <c r="G45" s="133">
        <v>2944</v>
      </c>
      <c r="H45" s="31">
        <f t="shared" si="0"/>
        <v>8</v>
      </c>
      <c r="I45" s="32">
        <f t="shared" si="1"/>
        <v>7092.258491847827</v>
      </c>
      <c r="J45" s="36">
        <f t="shared" si="2"/>
        <v>24</v>
      </c>
      <c r="M45" s="11"/>
      <c r="O45" s="11"/>
    </row>
    <row r="46" spans="1:15" ht="15.75" customHeight="1">
      <c r="A46" s="93">
        <v>41</v>
      </c>
      <c r="B46" s="94" t="s">
        <v>42</v>
      </c>
      <c r="C46" s="143">
        <v>-56241.069</v>
      </c>
      <c r="D46" s="143">
        <v>-13098.113</v>
      </c>
      <c r="E46" s="144">
        <v>-34529.701</v>
      </c>
      <c r="F46" s="146">
        <v>26930.059</v>
      </c>
      <c r="G46" s="132">
        <v>3570</v>
      </c>
      <c r="H46" s="29">
        <f t="shared" si="0"/>
        <v>10</v>
      </c>
      <c r="I46" s="30">
        <f t="shared" si="1"/>
        <v>7543.433893557423</v>
      </c>
      <c r="J46" s="28">
        <f t="shared" si="2"/>
        <v>21</v>
      </c>
      <c r="M46" s="11"/>
      <c r="O46" s="11"/>
    </row>
    <row r="47" spans="1:15" ht="15.75" customHeight="1">
      <c r="A47" s="93">
        <v>42</v>
      </c>
      <c r="B47" s="94" t="s">
        <v>43</v>
      </c>
      <c r="C47" s="143">
        <v>-17770.486</v>
      </c>
      <c r="D47" s="143">
        <v>-37426.271</v>
      </c>
      <c r="E47" s="144">
        <v>-47409.072</v>
      </c>
      <c r="F47" s="146">
        <v>5357.229</v>
      </c>
      <c r="G47" s="132">
        <v>1525</v>
      </c>
      <c r="H47" s="29">
        <f t="shared" si="0"/>
        <v>5</v>
      </c>
      <c r="I47" s="30">
        <f t="shared" si="1"/>
        <v>3512.9370491803284</v>
      </c>
      <c r="J47" s="28">
        <f t="shared" si="2"/>
        <v>34</v>
      </c>
      <c r="M47" s="11"/>
      <c r="O47" s="11"/>
    </row>
    <row r="48" spans="1:15" ht="15.75" customHeight="1">
      <c r="A48" s="99">
        <v>43</v>
      </c>
      <c r="B48" s="100" t="s">
        <v>44</v>
      </c>
      <c r="C48" s="152">
        <v>-45627.24</v>
      </c>
      <c r="D48" s="152">
        <v>9517.645</v>
      </c>
      <c r="E48" s="153">
        <v>-19661.34</v>
      </c>
      <c r="F48" s="154">
        <v>216479.558</v>
      </c>
      <c r="G48" s="134">
        <v>11617</v>
      </c>
      <c r="H48" s="37">
        <f t="shared" si="0"/>
        <v>25</v>
      </c>
      <c r="I48" s="38">
        <f t="shared" si="1"/>
        <v>18634.721356632523</v>
      </c>
      <c r="J48" s="39">
        <f t="shared" si="2"/>
        <v>8</v>
      </c>
      <c r="M48" s="11"/>
      <c r="O48" s="11"/>
    </row>
    <row r="49" spans="1:9" ht="15.75">
      <c r="A49" s="5"/>
      <c r="B49" s="6"/>
      <c r="C49" s="7"/>
      <c r="D49" s="7"/>
      <c r="E49" s="7"/>
      <c r="F49" s="7"/>
      <c r="G49" s="7"/>
      <c r="H49" s="7"/>
      <c r="I49" s="7"/>
    </row>
    <row r="50" spans="1:9" ht="30" customHeight="1">
      <c r="A50" s="179" t="s">
        <v>170</v>
      </c>
      <c r="B50" s="180"/>
      <c r="C50" s="108">
        <f>SUM(C6:C48)</f>
        <v>6571738.137999998</v>
      </c>
      <c r="D50" s="108">
        <f>SUM(D6:D48)</f>
        <v>11373121.347000001</v>
      </c>
      <c r="E50" s="108">
        <f>SUM(E6:E48)</f>
        <v>4136369.623000001</v>
      </c>
      <c r="F50" s="109">
        <f>SUM(F6:F48)</f>
        <v>13823980.455999995</v>
      </c>
      <c r="G50" s="115">
        <f>SUM(G6:G48)</f>
        <v>1853491</v>
      </c>
      <c r="H50" s="116"/>
      <c r="I50" s="110">
        <f>F50/G50*1000</f>
        <v>7458.347764299905</v>
      </c>
    </row>
    <row r="51" spans="1:9" ht="21" customHeight="1">
      <c r="A51" s="117"/>
      <c r="B51" s="77" t="s">
        <v>109</v>
      </c>
      <c r="C51" s="91"/>
      <c r="D51" s="91"/>
      <c r="E51" s="91"/>
      <c r="F51" s="40">
        <f>SUMIF(F6:F48,"&lt;0")</f>
        <v>-1355184.095</v>
      </c>
      <c r="G51" s="17"/>
      <c r="H51" s="17"/>
      <c r="I51" s="118"/>
    </row>
    <row r="52" spans="1:9" ht="21" customHeight="1">
      <c r="A52" s="126"/>
      <c r="B52" s="111" t="s">
        <v>110</v>
      </c>
      <c r="C52" s="114">
        <f>COUNTIF(C6:C48,"&lt;0")</f>
        <v>11</v>
      </c>
      <c r="D52" s="114">
        <f>COUNTIF(D6:D48,"&lt;0")</f>
        <v>8</v>
      </c>
      <c r="E52" s="114">
        <f>COUNTIF(E6:E48,"&lt;0")</f>
        <v>16</v>
      </c>
      <c r="F52" s="112">
        <f>COUNTIF(F6:F48,"&lt;0")</f>
        <v>1</v>
      </c>
      <c r="G52" s="127"/>
      <c r="H52" s="127"/>
      <c r="I52" s="113"/>
    </row>
    <row r="53" spans="1:9" ht="30" customHeight="1">
      <c r="A53" s="184" t="s">
        <v>179</v>
      </c>
      <c r="B53" s="185"/>
      <c r="C53" s="122"/>
      <c r="D53" s="122"/>
      <c r="E53" s="122"/>
      <c r="F53" s="123">
        <f>'全国状況'!C53</f>
        <v>285943318.50499964</v>
      </c>
      <c r="G53" s="124"/>
      <c r="H53" s="124"/>
      <c r="I53" s="125">
        <f>'全国状況'!E53</f>
        <v>11000.469786433541</v>
      </c>
    </row>
    <row r="54" spans="1:9" ht="21" customHeight="1">
      <c r="A54" s="119"/>
      <c r="B54" s="120" t="s">
        <v>109</v>
      </c>
      <c r="C54" s="113"/>
      <c r="D54" s="113"/>
      <c r="E54" s="113"/>
      <c r="F54" s="112">
        <f>SUMIF('全国状況'!C6:C52,"&lt;0")</f>
        <v>0</v>
      </c>
      <c r="G54" s="121"/>
      <c r="H54" s="121"/>
      <c r="I54" s="113"/>
    </row>
    <row r="55" ht="15.75">
      <c r="A55" s="15" t="s">
        <v>166</v>
      </c>
    </row>
    <row r="56" ht="15.75">
      <c r="A56" s="15" t="s">
        <v>171</v>
      </c>
    </row>
    <row r="58" spans="4:5" ht="15.75">
      <c r="D58" s="18"/>
      <c r="E58" s="12"/>
    </row>
    <row r="59" spans="4:10" ht="15.75">
      <c r="D59" s="18"/>
      <c r="E59" s="12"/>
      <c r="J59" s="8"/>
    </row>
    <row r="60" spans="4:5" ht="15.75">
      <c r="D60" s="18"/>
      <c r="E60" s="12"/>
    </row>
    <row r="61" spans="4:5" ht="15.75">
      <c r="D61" s="18"/>
      <c r="E61" s="12"/>
    </row>
    <row r="62" spans="4:5" ht="15.75">
      <c r="D62" s="19"/>
      <c r="E62" s="12"/>
    </row>
    <row r="63" spans="4:5" ht="15.75">
      <c r="D63" s="20"/>
      <c r="E63" s="12"/>
    </row>
    <row r="64" spans="4:5" ht="15.75">
      <c r="D64" s="20"/>
      <c r="E64" s="12"/>
    </row>
    <row r="65" spans="4:5" ht="15.75">
      <c r="D65" s="20"/>
      <c r="E65" s="12"/>
    </row>
    <row r="66" spans="4:5" ht="15.75">
      <c r="D66" s="20"/>
      <c r="E66" s="12"/>
    </row>
    <row r="67" spans="4:5" ht="15.75">
      <c r="D67" s="21"/>
      <c r="E67" s="12"/>
    </row>
    <row r="68" spans="4:5" ht="15.75">
      <c r="D68" s="20"/>
      <c r="E68" s="12"/>
    </row>
    <row r="69" spans="4:5" ht="15.75">
      <c r="D69" s="20"/>
      <c r="E69" s="12"/>
    </row>
    <row r="70" spans="4:5" ht="15.75">
      <c r="D70" s="20"/>
      <c r="E70" s="12"/>
    </row>
    <row r="71" spans="4:5" ht="15.75">
      <c r="D71" s="20"/>
      <c r="E71" s="12"/>
    </row>
    <row r="72" spans="4:5" ht="15.75">
      <c r="D72" s="21"/>
      <c r="E72" s="12"/>
    </row>
    <row r="73" spans="4:5" ht="15.75">
      <c r="D73" s="20"/>
      <c r="E73" s="12"/>
    </row>
    <row r="74" spans="4:5" ht="15.75">
      <c r="D74" s="20"/>
      <c r="E74" s="12"/>
    </row>
    <row r="75" spans="4:5" ht="15.75">
      <c r="D75" s="20"/>
      <c r="E75" s="12"/>
    </row>
    <row r="76" spans="4:5" ht="15.75">
      <c r="D76" s="20"/>
      <c r="E76" s="12"/>
    </row>
    <row r="77" spans="4:5" ht="15.75">
      <c r="D77" s="21"/>
      <c r="E77" s="12"/>
    </row>
    <row r="78" spans="4:5" ht="15.75">
      <c r="D78" s="20"/>
      <c r="E78" s="12"/>
    </row>
    <row r="79" spans="4:5" ht="15.75">
      <c r="D79" s="20"/>
      <c r="E79" s="12"/>
    </row>
    <row r="80" spans="4:5" ht="15.75">
      <c r="D80" s="20"/>
      <c r="E80" s="12"/>
    </row>
    <row r="81" spans="4:5" ht="15.75">
      <c r="D81" s="20"/>
      <c r="E81" s="12"/>
    </row>
    <row r="82" spans="4:5" ht="15.75">
      <c r="D82" s="21"/>
      <c r="E82" s="12"/>
    </row>
    <row r="83" spans="4:5" ht="15.75">
      <c r="D83" s="20"/>
      <c r="E83" s="12"/>
    </row>
    <row r="84" spans="4:5" ht="15.75">
      <c r="D84" s="20"/>
      <c r="E84" s="12"/>
    </row>
    <row r="85" spans="4:5" ht="15.75">
      <c r="D85" s="20"/>
      <c r="E85" s="12"/>
    </row>
    <row r="86" spans="4:5" ht="15.75">
      <c r="D86" s="20"/>
      <c r="E86" s="12"/>
    </row>
    <row r="87" spans="4:5" ht="15.75">
      <c r="D87" s="21"/>
      <c r="E87" s="12"/>
    </row>
    <row r="88" spans="4:5" ht="15.75">
      <c r="D88" s="20"/>
      <c r="E88" s="12"/>
    </row>
    <row r="89" spans="4:5" ht="15.75">
      <c r="D89" s="20"/>
      <c r="E89" s="12"/>
    </row>
    <row r="90" spans="4:5" ht="15.75">
      <c r="D90" s="20"/>
      <c r="E90" s="12"/>
    </row>
    <row r="91" spans="4:5" ht="15.75">
      <c r="D91" s="20"/>
      <c r="E91" s="12"/>
    </row>
    <row r="92" spans="4:5" ht="15.75">
      <c r="D92" s="21"/>
      <c r="E92" s="12"/>
    </row>
    <row r="93" spans="4:5" ht="15.75">
      <c r="D93" s="20"/>
      <c r="E93" s="12"/>
    </row>
    <row r="94" spans="4:5" ht="15.75">
      <c r="D94" s="20"/>
      <c r="E94" s="12"/>
    </row>
    <row r="95" spans="4:5" ht="15.75">
      <c r="D95" s="20"/>
      <c r="E95" s="12"/>
    </row>
    <row r="96" spans="4:5" ht="15.75">
      <c r="D96" s="20"/>
      <c r="E96" s="12"/>
    </row>
    <row r="97" spans="4:5" ht="15.75">
      <c r="D97" s="21"/>
      <c r="E97" s="12"/>
    </row>
    <row r="98" spans="4:5" ht="15.75">
      <c r="D98" s="20"/>
      <c r="E98" s="12"/>
    </row>
    <row r="99" spans="4:5" ht="15.75">
      <c r="D99" s="20"/>
      <c r="E99" s="12"/>
    </row>
    <row r="100" spans="4:5" ht="15.75">
      <c r="D100" s="20"/>
      <c r="E100" s="12"/>
    </row>
    <row r="123" ht="14.25" customHeight="1"/>
    <row r="127" ht="14.25" customHeight="1"/>
    <row r="128" ht="14.25" customHeight="1"/>
  </sheetData>
  <sheetProtection/>
  <mergeCells count="12">
    <mergeCell ref="J3:J5"/>
    <mergeCell ref="A3:B5"/>
    <mergeCell ref="I3:I4"/>
    <mergeCell ref="F3:F4"/>
    <mergeCell ref="C3:E3"/>
    <mergeCell ref="D4:D5"/>
    <mergeCell ref="A50:B50"/>
    <mergeCell ref="H3:H5"/>
    <mergeCell ref="A53:B53"/>
    <mergeCell ref="G3:G4"/>
    <mergeCell ref="C4:C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O57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4.57421875" style="4" customWidth="1"/>
    <col min="2" max="2" width="15.57421875" style="4" customWidth="1"/>
    <col min="3" max="5" width="12.57421875" style="4" customWidth="1"/>
    <col min="6" max="6" width="6.57421875" style="4" customWidth="1"/>
    <col min="7" max="7" width="8.57421875" style="4" customWidth="1"/>
    <col min="8" max="8" width="9.57421875" style="4" customWidth="1"/>
    <col min="9" max="9" width="8.57421875" style="4" customWidth="1"/>
    <col min="10" max="10" width="9.57421875" style="4" customWidth="1"/>
    <col min="11" max="11" width="9.00390625" style="4" customWidth="1"/>
    <col min="12" max="12" width="18.421875" style="4" bestFit="1" customWidth="1"/>
    <col min="13" max="13" width="9.00390625" style="4" customWidth="1"/>
    <col min="14" max="14" width="10.421875" style="4" bestFit="1" customWidth="1"/>
    <col min="15" max="16384" width="9.00390625" style="4" customWidth="1"/>
  </cols>
  <sheetData>
    <row r="1" ht="16.5" customHeight="1">
      <c r="A1" s="106" t="s">
        <v>178</v>
      </c>
    </row>
    <row r="2" ht="16.5" customHeight="1">
      <c r="I2" s="8"/>
    </row>
    <row r="3" spans="1:10" ht="16.5" customHeight="1">
      <c r="A3" s="194" t="s">
        <v>97</v>
      </c>
      <c r="B3" s="195"/>
      <c r="C3" s="188" t="s">
        <v>161</v>
      </c>
      <c r="D3" s="190" t="s">
        <v>111</v>
      </c>
      <c r="E3" s="71" t="s">
        <v>113</v>
      </c>
      <c r="F3" s="209" t="s">
        <v>104</v>
      </c>
      <c r="G3" s="205" t="s">
        <v>94</v>
      </c>
      <c r="H3" s="206"/>
      <c r="I3" s="206"/>
      <c r="J3" s="180"/>
    </row>
    <row r="4" spans="1:11" ht="16.5" customHeight="1">
      <c r="A4" s="196"/>
      <c r="B4" s="197"/>
      <c r="C4" s="202"/>
      <c r="D4" s="215"/>
      <c r="E4" s="24" t="s">
        <v>112</v>
      </c>
      <c r="F4" s="210"/>
      <c r="G4" s="200" t="s">
        <v>105</v>
      </c>
      <c r="H4" s="72" t="s">
        <v>107</v>
      </c>
      <c r="I4" s="213" t="s">
        <v>106</v>
      </c>
      <c r="J4" s="73" t="s">
        <v>107</v>
      </c>
      <c r="K4" s="22"/>
    </row>
    <row r="5" spans="1:11" ht="16.5" customHeight="1">
      <c r="A5" s="198"/>
      <c r="B5" s="199"/>
      <c r="C5" s="23" t="s">
        <v>92</v>
      </c>
      <c r="D5" s="107" t="s">
        <v>169</v>
      </c>
      <c r="E5" s="74" t="s">
        <v>93</v>
      </c>
      <c r="F5" s="211"/>
      <c r="G5" s="212"/>
      <c r="H5" s="75" t="s">
        <v>95</v>
      </c>
      <c r="I5" s="214"/>
      <c r="J5" s="76" t="s">
        <v>96</v>
      </c>
      <c r="K5" s="22"/>
    </row>
    <row r="6" spans="1:15" ht="16.5" customHeight="1">
      <c r="A6" s="77">
        <v>1</v>
      </c>
      <c r="B6" s="78" t="s">
        <v>45</v>
      </c>
      <c r="C6" s="155">
        <v>7669126.799000144</v>
      </c>
      <c r="D6" s="156">
        <v>1075025</v>
      </c>
      <c r="E6" s="42">
        <f>C6/D6*1000</f>
        <v>7133.905536150456</v>
      </c>
      <c r="F6" s="43">
        <f aca="true" t="shared" si="0" ref="F6:F52">RANK(E6,$E$6:$E$52)</f>
        <v>40</v>
      </c>
      <c r="G6" s="167">
        <v>156</v>
      </c>
      <c r="H6" s="54">
        <f>G6/($G6+$I6)</f>
        <v>0.9936305732484076</v>
      </c>
      <c r="I6" s="173">
        <v>1</v>
      </c>
      <c r="J6" s="59">
        <f>I6/($G6+$I6)</f>
        <v>0.006369426751592357</v>
      </c>
      <c r="K6" s="10"/>
      <c r="L6" s="136"/>
      <c r="M6" s="10"/>
      <c r="O6" s="11"/>
    </row>
    <row r="7" spans="1:15" ht="16.5" customHeight="1">
      <c r="A7" s="79">
        <v>2</v>
      </c>
      <c r="B7" s="80" t="s">
        <v>46</v>
      </c>
      <c r="C7" s="157">
        <v>3468117.1680000126</v>
      </c>
      <c r="D7" s="158">
        <v>292372</v>
      </c>
      <c r="E7" s="44">
        <f aca="true" t="shared" si="1" ref="E7:E52">C7/D7*1000</f>
        <v>11862.001723831327</v>
      </c>
      <c r="F7" s="45">
        <f t="shared" si="0"/>
        <v>21</v>
      </c>
      <c r="G7" s="168">
        <v>40</v>
      </c>
      <c r="H7" s="55">
        <f aca="true" t="shared" si="2" ref="H7:H52">G7/($G7+$I7)</f>
        <v>1</v>
      </c>
      <c r="I7" s="174">
        <v>0</v>
      </c>
      <c r="J7" s="60">
        <f aca="true" t="shared" si="3" ref="J7:J52">I7/($G7+$I7)</f>
        <v>0</v>
      </c>
      <c r="K7" s="10"/>
      <c r="L7" s="136"/>
      <c r="M7" s="10"/>
      <c r="O7" s="11"/>
    </row>
    <row r="8" spans="1:15" ht="16.5" customHeight="1">
      <c r="A8" s="79">
        <v>3</v>
      </c>
      <c r="B8" s="80" t="s">
        <v>47</v>
      </c>
      <c r="C8" s="157">
        <v>2004069.9570000172</v>
      </c>
      <c r="D8" s="158">
        <v>254531</v>
      </c>
      <c r="E8" s="44">
        <f t="shared" si="1"/>
        <v>7873.579080740724</v>
      </c>
      <c r="F8" s="45">
        <f t="shared" si="0"/>
        <v>37</v>
      </c>
      <c r="G8" s="168">
        <v>33</v>
      </c>
      <c r="H8" s="55">
        <f t="shared" si="2"/>
        <v>1</v>
      </c>
      <c r="I8" s="174">
        <v>0</v>
      </c>
      <c r="J8" s="60">
        <f t="shared" si="3"/>
        <v>0</v>
      </c>
      <c r="K8" s="10"/>
      <c r="L8" s="136"/>
      <c r="M8" s="10"/>
      <c r="O8" s="11"/>
    </row>
    <row r="9" spans="1:15" ht="16.5" customHeight="1">
      <c r="A9" s="79">
        <v>4</v>
      </c>
      <c r="B9" s="80" t="s">
        <v>48</v>
      </c>
      <c r="C9" s="157">
        <v>4035231.533000022</v>
      </c>
      <c r="D9" s="158">
        <v>454341</v>
      </c>
      <c r="E9" s="44">
        <f t="shared" si="1"/>
        <v>8881.504273222145</v>
      </c>
      <c r="F9" s="45">
        <f t="shared" si="0"/>
        <v>33</v>
      </c>
      <c r="G9" s="168">
        <v>35</v>
      </c>
      <c r="H9" s="55">
        <f t="shared" si="2"/>
        <v>1</v>
      </c>
      <c r="I9" s="174">
        <v>0</v>
      </c>
      <c r="J9" s="60">
        <f t="shared" si="3"/>
        <v>0</v>
      </c>
      <c r="K9" s="10"/>
      <c r="L9" s="136"/>
      <c r="M9" s="10"/>
      <c r="O9" s="11"/>
    </row>
    <row r="10" spans="1:15" ht="16.5" customHeight="1">
      <c r="A10" s="79">
        <v>5</v>
      </c>
      <c r="B10" s="80" t="s">
        <v>49</v>
      </c>
      <c r="C10" s="157">
        <v>3784035.704000011</v>
      </c>
      <c r="D10" s="158">
        <v>203885</v>
      </c>
      <c r="E10" s="44">
        <f t="shared" si="1"/>
        <v>18559.657179292302</v>
      </c>
      <c r="F10" s="45">
        <f t="shared" si="0"/>
        <v>7</v>
      </c>
      <c r="G10" s="168">
        <v>25</v>
      </c>
      <c r="H10" s="55">
        <f t="shared" si="2"/>
        <v>1</v>
      </c>
      <c r="I10" s="174">
        <v>0</v>
      </c>
      <c r="J10" s="60">
        <f t="shared" si="3"/>
        <v>0</v>
      </c>
      <c r="K10" s="10"/>
      <c r="L10" s="136"/>
      <c r="M10" s="10"/>
      <c r="O10" s="11"/>
    </row>
    <row r="11" spans="1:15" ht="16.5" customHeight="1">
      <c r="A11" s="81">
        <v>6</v>
      </c>
      <c r="B11" s="82" t="s">
        <v>50</v>
      </c>
      <c r="C11" s="159">
        <v>6383198.648000002</v>
      </c>
      <c r="D11" s="160">
        <v>215309</v>
      </c>
      <c r="E11" s="46">
        <f t="shared" si="1"/>
        <v>29646.68754209068</v>
      </c>
      <c r="F11" s="47">
        <f t="shared" si="0"/>
        <v>1</v>
      </c>
      <c r="G11" s="169">
        <v>32</v>
      </c>
      <c r="H11" s="56">
        <f t="shared" si="2"/>
        <v>1</v>
      </c>
      <c r="I11" s="175">
        <v>0</v>
      </c>
      <c r="J11" s="61">
        <f t="shared" si="3"/>
        <v>0</v>
      </c>
      <c r="K11" s="10"/>
      <c r="L11" s="136"/>
      <c r="M11" s="10"/>
      <c r="O11" s="11"/>
    </row>
    <row r="12" spans="1:15" ht="16.5" customHeight="1">
      <c r="A12" s="79">
        <v>7</v>
      </c>
      <c r="B12" s="80" t="s">
        <v>51</v>
      </c>
      <c r="C12" s="157">
        <v>6095137.507999986</v>
      </c>
      <c r="D12" s="158">
        <v>396974</v>
      </c>
      <c r="E12" s="44">
        <f t="shared" si="1"/>
        <v>15353.996755454982</v>
      </c>
      <c r="F12" s="45">
        <f t="shared" si="0"/>
        <v>11</v>
      </c>
      <c r="G12" s="168">
        <v>58</v>
      </c>
      <c r="H12" s="55">
        <f t="shared" si="2"/>
        <v>0.9830508474576272</v>
      </c>
      <c r="I12" s="174">
        <v>1</v>
      </c>
      <c r="J12" s="60">
        <f t="shared" si="3"/>
        <v>0.01694915254237288</v>
      </c>
      <c r="K12" s="10"/>
      <c r="L12" s="136"/>
      <c r="M12" s="10"/>
      <c r="O12" s="11"/>
    </row>
    <row r="13" spans="1:15" ht="16.5" customHeight="1">
      <c r="A13" s="79">
        <v>8</v>
      </c>
      <c r="B13" s="80" t="s">
        <v>52</v>
      </c>
      <c r="C13" s="157">
        <v>10455237.481000006</v>
      </c>
      <c r="D13" s="158">
        <v>654060</v>
      </c>
      <c r="E13" s="44">
        <f t="shared" si="1"/>
        <v>15985.13512674679</v>
      </c>
      <c r="F13" s="45">
        <f t="shared" si="0"/>
        <v>10</v>
      </c>
      <c r="G13" s="168">
        <v>44</v>
      </c>
      <c r="H13" s="55">
        <f t="shared" si="2"/>
        <v>1</v>
      </c>
      <c r="I13" s="174">
        <v>0</v>
      </c>
      <c r="J13" s="60">
        <f t="shared" si="3"/>
        <v>0</v>
      </c>
      <c r="K13" s="10"/>
      <c r="L13" s="136"/>
      <c r="M13" s="10"/>
      <c r="O13" s="11"/>
    </row>
    <row r="14" spans="1:15" ht="16.5" customHeight="1">
      <c r="A14" s="79">
        <v>9</v>
      </c>
      <c r="B14" s="80" t="s">
        <v>53</v>
      </c>
      <c r="C14" s="157">
        <v>4778214.342999965</v>
      </c>
      <c r="D14" s="158">
        <v>434273</v>
      </c>
      <c r="E14" s="44">
        <f t="shared" si="1"/>
        <v>11002.78935830679</v>
      </c>
      <c r="F14" s="45">
        <f t="shared" si="0"/>
        <v>26</v>
      </c>
      <c r="G14" s="168">
        <v>25</v>
      </c>
      <c r="H14" s="55">
        <f t="shared" si="2"/>
        <v>1</v>
      </c>
      <c r="I14" s="174">
        <v>0</v>
      </c>
      <c r="J14" s="60">
        <f t="shared" si="3"/>
        <v>0</v>
      </c>
      <c r="K14" s="10"/>
      <c r="L14" s="136"/>
      <c r="M14" s="10"/>
      <c r="O14" s="11"/>
    </row>
    <row r="15" spans="1:15" ht="16.5" customHeight="1">
      <c r="A15" s="79">
        <v>10</v>
      </c>
      <c r="B15" s="80" t="s">
        <v>54</v>
      </c>
      <c r="C15" s="157">
        <v>4864127.031999975</v>
      </c>
      <c r="D15" s="158">
        <v>434080</v>
      </c>
      <c r="E15" s="44">
        <f t="shared" si="1"/>
        <v>11205.600423884942</v>
      </c>
      <c r="F15" s="45">
        <f t="shared" si="0"/>
        <v>25</v>
      </c>
      <c r="G15" s="168">
        <v>35</v>
      </c>
      <c r="H15" s="55">
        <f t="shared" si="2"/>
        <v>1</v>
      </c>
      <c r="I15" s="174">
        <v>0</v>
      </c>
      <c r="J15" s="60">
        <f t="shared" si="3"/>
        <v>0</v>
      </c>
      <c r="K15" s="10"/>
      <c r="L15" s="136"/>
      <c r="M15" s="10"/>
      <c r="O15" s="11"/>
    </row>
    <row r="16" spans="1:15" ht="16.5" customHeight="1">
      <c r="A16" s="81">
        <v>11</v>
      </c>
      <c r="B16" s="82" t="s">
        <v>55</v>
      </c>
      <c r="C16" s="159">
        <v>14474147.523000002</v>
      </c>
      <c r="D16" s="160">
        <v>1529209</v>
      </c>
      <c r="E16" s="46">
        <f t="shared" si="1"/>
        <v>9465.12054467375</v>
      </c>
      <c r="F16" s="47">
        <f t="shared" si="0"/>
        <v>29</v>
      </c>
      <c r="G16" s="169">
        <v>63</v>
      </c>
      <c r="H16" s="56">
        <f t="shared" si="2"/>
        <v>1</v>
      </c>
      <c r="I16" s="175">
        <v>0</v>
      </c>
      <c r="J16" s="61">
        <f t="shared" si="3"/>
        <v>0</v>
      </c>
      <c r="K16" s="10"/>
      <c r="L16" s="136"/>
      <c r="M16" s="10"/>
      <c r="O16" s="11"/>
    </row>
    <row r="17" spans="1:15" ht="16.5" customHeight="1">
      <c r="A17" s="79">
        <v>12</v>
      </c>
      <c r="B17" s="80" t="s">
        <v>56</v>
      </c>
      <c r="C17" s="157">
        <v>9297766.726999879</v>
      </c>
      <c r="D17" s="158">
        <v>1305521</v>
      </c>
      <c r="E17" s="44">
        <f t="shared" si="1"/>
        <v>7121.882165817232</v>
      </c>
      <c r="F17" s="45">
        <f t="shared" si="0"/>
        <v>41</v>
      </c>
      <c r="G17" s="168">
        <v>54</v>
      </c>
      <c r="H17" s="55">
        <f t="shared" si="2"/>
        <v>1</v>
      </c>
      <c r="I17" s="174">
        <v>0</v>
      </c>
      <c r="J17" s="60">
        <f t="shared" si="3"/>
        <v>0</v>
      </c>
      <c r="K17" s="10"/>
      <c r="L17" s="136"/>
      <c r="M17" s="10"/>
      <c r="O17" s="11"/>
    </row>
    <row r="18" spans="1:15" ht="16.5" customHeight="1">
      <c r="A18" s="79">
        <v>13</v>
      </c>
      <c r="B18" s="80" t="s">
        <v>57</v>
      </c>
      <c r="C18" s="157">
        <v>26675481.098999977</v>
      </c>
      <c r="D18" s="158">
        <v>2778580</v>
      </c>
      <c r="E18" s="44">
        <f t="shared" si="1"/>
        <v>9600.400599946728</v>
      </c>
      <c r="F18" s="45">
        <f t="shared" si="0"/>
        <v>28</v>
      </c>
      <c r="G18" s="168">
        <v>62</v>
      </c>
      <c r="H18" s="55">
        <f t="shared" si="2"/>
        <v>1</v>
      </c>
      <c r="I18" s="174">
        <v>0</v>
      </c>
      <c r="J18" s="60">
        <f t="shared" si="3"/>
        <v>0</v>
      </c>
      <c r="K18" s="10"/>
      <c r="L18" s="136"/>
      <c r="M18" s="10"/>
      <c r="O18" s="11"/>
    </row>
    <row r="19" spans="1:15" ht="16.5" customHeight="1">
      <c r="A19" s="79">
        <v>14</v>
      </c>
      <c r="B19" s="80" t="s">
        <v>58</v>
      </c>
      <c r="C19" s="157">
        <v>20302878.28400004</v>
      </c>
      <c r="D19" s="158">
        <v>1752916</v>
      </c>
      <c r="E19" s="44">
        <f t="shared" si="1"/>
        <v>11582.345237307458</v>
      </c>
      <c r="F19" s="45">
        <f t="shared" si="0"/>
        <v>23</v>
      </c>
      <c r="G19" s="168">
        <v>33</v>
      </c>
      <c r="H19" s="55">
        <f t="shared" si="2"/>
        <v>1</v>
      </c>
      <c r="I19" s="174">
        <v>0</v>
      </c>
      <c r="J19" s="60">
        <f t="shared" si="3"/>
        <v>0</v>
      </c>
      <c r="K19" s="10"/>
      <c r="L19" s="136"/>
      <c r="M19" s="10"/>
      <c r="O19" s="11"/>
    </row>
    <row r="20" spans="1:15" ht="16.5" customHeight="1">
      <c r="A20" s="79">
        <v>15</v>
      </c>
      <c r="B20" s="80" t="s">
        <v>59</v>
      </c>
      <c r="C20" s="157">
        <v>3612448.2299999893</v>
      </c>
      <c r="D20" s="158">
        <v>442768</v>
      </c>
      <c r="E20" s="44">
        <f t="shared" si="1"/>
        <v>8158.783448668354</v>
      </c>
      <c r="F20" s="45">
        <f t="shared" si="0"/>
        <v>36</v>
      </c>
      <c r="G20" s="168">
        <v>30</v>
      </c>
      <c r="H20" s="55">
        <f t="shared" si="2"/>
        <v>1</v>
      </c>
      <c r="I20" s="174">
        <v>0</v>
      </c>
      <c r="J20" s="60">
        <f t="shared" si="3"/>
        <v>0</v>
      </c>
      <c r="K20" s="10"/>
      <c r="L20" s="136"/>
      <c r="M20" s="10"/>
      <c r="O20" s="11"/>
    </row>
    <row r="21" spans="1:15" ht="16.5" customHeight="1">
      <c r="A21" s="81">
        <v>16</v>
      </c>
      <c r="B21" s="82" t="s">
        <v>60</v>
      </c>
      <c r="C21" s="159">
        <v>1220597.2999999523</v>
      </c>
      <c r="D21" s="160">
        <v>186700</v>
      </c>
      <c r="E21" s="46">
        <f t="shared" si="1"/>
        <v>6537.746652383247</v>
      </c>
      <c r="F21" s="47">
        <f t="shared" si="0"/>
        <v>42</v>
      </c>
      <c r="G21" s="169">
        <v>15</v>
      </c>
      <c r="H21" s="56">
        <f t="shared" si="2"/>
        <v>1</v>
      </c>
      <c r="I21" s="175">
        <v>0</v>
      </c>
      <c r="J21" s="61">
        <f t="shared" si="3"/>
        <v>0</v>
      </c>
      <c r="K21" s="10"/>
      <c r="L21" s="136"/>
      <c r="M21" s="10"/>
      <c r="O21" s="11"/>
    </row>
    <row r="22" spans="1:15" ht="16.5" customHeight="1">
      <c r="A22" s="79">
        <v>17</v>
      </c>
      <c r="B22" s="80" t="s">
        <v>61</v>
      </c>
      <c r="C22" s="157">
        <v>896067.7119999975</v>
      </c>
      <c r="D22" s="158">
        <v>214168</v>
      </c>
      <c r="E22" s="44">
        <f t="shared" si="1"/>
        <v>4183.947704605718</v>
      </c>
      <c r="F22" s="45">
        <f t="shared" si="0"/>
        <v>45</v>
      </c>
      <c r="G22" s="168">
        <v>18</v>
      </c>
      <c r="H22" s="55">
        <f t="shared" si="2"/>
        <v>0.9473684210526315</v>
      </c>
      <c r="I22" s="174">
        <v>1</v>
      </c>
      <c r="J22" s="60">
        <f t="shared" si="3"/>
        <v>0.05263157894736842</v>
      </c>
      <c r="K22" s="10"/>
      <c r="L22" s="136"/>
      <c r="M22" s="10"/>
      <c r="O22" s="11"/>
    </row>
    <row r="23" spans="1:15" ht="16.5" customHeight="1">
      <c r="A23" s="79">
        <v>18</v>
      </c>
      <c r="B23" s="80" t="s">
        <v>62</v>
      </c>
      <c r="C23" s="157">
        <v>2351731.5180000216</v>
      </c>
      <c r="D23" s="158">
        <v>139435</v>
      </c>
      <c r="E23" s="44">
        <f t="shared" si="1"/>
        <v>16866.149230824554</v>
      </c>
      <c r="F23" s="45">
        <f t="shared" si="0"/>
        <v>9</v>
      </c>
      <c r="G23" s="168">
        <v>17</v>
      </c>
      <c r="H23" s="55">
        <f t="shared" si="2"/>
        <v>1</v>
      </c>
      <c r="I23" s="174">
        <v>0</v>
      </c>
      <c r="J23" s="60">
        <f t="shared" si="3"/>
        <v>0</v>
      </c>
      <c r="K23" s="10"/>
      <c r="L23" s="136"/>
      <c r="M23" s="10"/>
      <c r="O23" s="11"/>
    </row>
    <row r="24" spans="1:15" ht="16.5" customHeight="1">
      <c r="A24" s="79">
        <v>19</v>
      </c>
      <c r="B24" s="80" t="s">
        <v>63</v>
      </c>
      <c r="C24" s="157">
        <v>2455450.808000028</v>
      </c>
      <c r="D24" s="158">
        <v>185965</v>
      </c>
      <c r="E24" s="44">
        <f t="shared" si="1"/>
        <v>13203.833022343066</v>
      </c>
      <c r="F24" s="45">
        <f t="shared" si="0"/>
        <v>15</v>
      </c>
      <c r="G24" s="168">
        <v>27</v>
      </c>
      <c r="H24" s="55">
        <f t="shared" si="2"/>
        <v>1</v>
      </c>
      <c r="I24" s="174">
        <v>0</v>
      </c>
      <c r="J24" s="60">
        <f t="shared" si="3"/>
        <v>0</v>
      </c>
      <c r="K24" s="10"/>
      <c r="L24" s="136"/>
      <c r="M24" s="10"/>
      <c r="O24" s="11"/>
    </row>
    <row r="25" spans="1:15" ht="16.5" customHeight="1">
      <c r="A25" s="79">
        <v>20</v>
      </c>
      <c r="B25" s="80" t="s">
        <v>64</v>
      </c>
      <c r="C25" s="157">
        <v>5169970.813000023</v>
      </c>
      <c r="D25" s="158">
        <v>430246</v>
      </c>
      <c r="E25" s="44">
        <f t="shared" si="1"/>
        <v>12016.313488097561</v>
      </c>
      <c r="F25" s="45">
        <f t="shared" si="0"/>
        <v>19</v>
      </c>
      <c r="G25" s="168">
        <v>76</v>
      </c>
      <c r="H25" s="55">
        <f t="shared" si="2"/>
        <v>0.987012987012987</v>
      </c>
      <c r="I25" s="174">
        <v>1</v>
      </c>
      <c r="J25" s="60">
        <f t="shared" si="3"/>
        <v>0.012987012987012988</v>
      </c>
      <c r="K25" s="10"/>
      <c r="L25" s="136"/>
      <c r="M25" s="10"/>
      <c r="O25" s="11"/>
    </row>
    <row r="26" spans="1:15" ht="16.5" customHeight="1">
      <c r="A26" s="81">
        <v>21</v>
      </c>
      <c r="B26" s="82" t="s">
        <v>65</v>
      </c>
      <c r="C26" s="159">
        <v>11979094.261999995</v>
      </c>
      <c r="D26" s="160">
        <v>413881</v>
      </c>
      <c r="E26" s="46">
        <f t="shared" si="1"/>
        <v>28943.329754204697</v>
      </c>
      <c r="F26" s="47">
        <f t="shared" si="0"/>
        <v>2</v>
      </c>
      <c r="G26" s="169">
        <v>42</v>
      </c>
      <c r="H26" s="56">
        <f t="shared" si="2"/>
        <v>1</v>
      </c>
      <c r="I26" s="175">
        <v>0</v>
      </c>
      <c r="J26" s="61">
        <f t="shared" si="3"/>
        <v>0</v>
      </c>
      <c r="K26" s="10"/>
      <c r="L26" s="136"/>
      <c r="M26" s="10"/>
      <c r="O26" s="11"/>
    </row>
    <row r="27" spans="1:15" ht="16.5" customHeight="1">
      <c r="A27" s="79">
        <v>22</v>
      </c>
      <c r="B27" s="80" t="s">
        <v>66</v>
      </c>
      <c r="C27" s="157">
        <v>10719766.572999895</v>
      </c>
      <c r="D27" s="158">
        <v>765339</v>
      </c>
      <c r="E27" s="44">
        <f t="shared" si="1"/>
        <v>14006.559933571783</v>
      </c>
      <c r="F27" s="45">
        <f t="shared" si="0"/>
        <v>14</v>
      </c>
      <c r="G27" s="168">
        <v>35</v>
      </c>
      <c r="H27" s="55">
        <f t="shared" si="2"/>
        <v>1</v>
      </c>
      <c r="I27" s="174">
        <v>0</v>
      </c>
      <c r="J27" s="60">
        <f t="shared" si="3"/>
        <v>0</v>
      </c>
      <c r="K27" s="10"/>
      <c r="L27" s="136"/>
      <c r="M27" s="10"/>
      <c r="O27" s="11"/>
    </row>
    <row r="28" spans="1:15" ht="16.5" customHeight="1">
      <c r="A28" s="79">
        <v>23</v>
      </c>
      <c r="B28" s="80" t="s">
        <v>67</v>
      </c>
      <c r="C28" s="157">
        <v>16489319.937000155</v>
      </c>
      <c r="D28" s="158">
        <v>1417864</v>
      </c>
      <c r="E28" s="44">
        <f t="shared" si="1"/>
        <v>11629.690814492897</v>
      </c>
      <c r="F28" s="45">
        <f t="shared" si="0"/>
        <v>22</v>
      </c>
      <c r="G28" s="168">
        <v>54</v>
      </c>
      <c r="H28" s="55">
        <f t="shared" si="2"/>
        <v>1</v>
      </c>
      <c r="I28" s="174">
        <v>0</v>
      </c>
      <c r="J28" s="60">
        <f t="shared" si="3"/>
        <v>0</v>
      </c>
      <c r="K28" s="10"/>
      <c r="L28" s="136"/>
      <c r="M28" s="10"/>
      <c r="O28" s="11"/>
    </row>
    <row r="29" spans="1:15" ht="16.5" customHeight="1">
      <c r="A29" s="79">
        <v>24</v>
      </c>
      <c r="B29" s="80" t="s">
        <v>68</v>
      </c>
      <c r="C29" s="157">
        <v>2976618.3839999437</v>
      </c>
      <c r="D29" s="158">
        <v>351561</v>
      </c>
      <c r="E29" s="44">
        <f t="shared" si="1"/>
        <v>8466.861750876644</v>
      </c>
      <c r="F29" s="45">
        <f t="shared" si="0"/>
        <v>34</v>
      </c>
      <c r="G29" s="168">
        <v>29</v>
      </c>
      <c r="H29" s="55">
        <f t="shared" si="2"/>
        <v>1</v>
      </c>
      <c r="I29" s="174">
        <v>0</v>
      </c>
      <c r="J29" s="60">
        <f t="shared" si="3"/>
        <v>0</v>
      </c>
      <c r="K29" s="10"/>
      <c r="L29" s="136"/>
      <c r="M29" s="10"/>
      <c r="O29" s="11"/>
    </row>
    <row r="30" spans="1:15" ht="16.5" customHeight="1">
      <c r="A30" s="79">
        <v>25</v>
      </c>
      <c r="B30" s="80" t="s">
        <v>69</v>
      </c>
      <c r="C30" s="157">
        <v>2199085.751000002</v>
      </c>
      <c r="D30" s="158">
        <v>268944</v>
      </c>
      <c r="E30" s="44">
        <f t="shared" si="1"/>
        <v>8176.742187964787</v>
      </c>
      <c r="F30" s="45">
        <f t="shared" si="0"/>
        <v>35</v>
      </c>
      <c r="G30" s="168">
        <v>19</v>
      </c>
      <c r="H30" s="57">
        <f t="shared" si="2"/>
        <v>1</v>
      </c>
      <c r="I30" s="174">
        <v>0</v>
      </c>
      <c r="J30" s="60">
        <f t="shared" si="3"/>
        <v>0</v>
      </c>
      <c r="K30" s="10"/>
      <c r="L30" s="136"/>
      <c r="M30" s="10"/>
      <c r="O30" s="11"/>
    </row>
    <row r="31" spans="1:15" ht="16.5" customHeight="1" thickBot="1">
      <c r="A31" s="81">
        <v>26</v>
      </c>
      <c r="B31" s="82" t="s">
        <v>70</v>
      </c>
      <c r="C31" s="159">
        <v>4808945.376999944</v>
      </c>
      <c r="D31" s="160">
        <v>523237</v>
      </c>
      <c r="E31" s="46">
        <f t="shared" si="1"/>
        <v>9190.759401571266</v>
      </c>
      <c r="F31" s="47">
        <f t="shared" si="0"/>
        <v>32</v>
      </c>
      <c r="G31" s="169">
        <v>26</v>
      </c>
      <c r="H31" s="56">
        <f t="shared" si="2"/>
        <v>1</v>
      </c>
      <c r="I31" s="175">
        <v>0</v>
      </c>
      <c r="J31" s="62">
        <f t="shared" si="3"/>
        <v>0</v>
      </c>
      <c r="K31" s="10"/>
      <c r="L31" s="136"/>
      <c r="M31" s="10"/>
      <c r="O31" s="11"/>
    </row>
    <row r="32" spans="1:15" ht="16.5" customHeight="1" thickBot="1">
      <c r="A32" s="83">
        <v>27</v>
      </c>
      <c r="B32" s="84" t="s">
        <v>71</v>
      </c>
      <c r="C32" s="161">
        <v>13823980.45600009</v>
      </c>
      <c r="D32" s="162">
        <v>1853491</v>
      </c>
      <c r="E32" s="48">
        <f t="shared" si="1"/>
        <v>7458.347764299956</v>
      </c>
      <c r="F32" s="49">
        <f t="shared" si="0"/>
        <v>38</v>
      </c>
      <c r="G32" s="170">
        <v>42</v>
      </c>
      <c r="H32" s="58">
        <f t="shared" si="2"/>
        <v>0.9767441860465116</v>
      </c>
      <c r="I32" s="176">
        <v>1</v>
      </c>
      <c r="J32" s="63">
        <f t="shared" si="3"/>
        <v>0.023255813953488372</v>
      </c>
      <c r="K32" s="10"/>
      <c r="L32" s="136"/>
      <c r="M32" s="10"/>
      <c r="O32" s="11"/>
    </row>
    <row r="33" spans="1:15" ht="16.5" customHeight="1">
      <c r="A33" s="79">
        <v>28</v>
      </c>
      <c r="B33" s="80" t="s">
        <v>72</v>
      </c>
      <c r="C33" s="157">
        <v>7871533.44299984</v>
      </c>
      <c r="D33" s="158">
        <v>1103099</v>
      </c>
      <c r="E33" s="44">
        <f t="shared" si="1"/>
        <v>7135.835897775123</v>
      </c>
      <c r="F33" s="45">
        <f t="shared" si="0"/>
        <v>39</v>
      </c>
      <c r="G33" s="168">
        <v>41</v>
      </c>
      <c r="H33" s="55">
        <f t="shared" si="2"/>
        <v>1</v>
      </c>
      <c r="I33" s="174">
        <v>0</v>
      </c>
      <c r="J33" s="60">
        <f t="shared" si="3"/>
        <v>0</v>
      </c>
      <c r="K33" s="10"/>
      <c r="L33" s="136"/>
      <c r="M33" s="10"/>
      <c r="O33" s="11"/>
    </row>
    <row r="34" spans="1:15" ht="16.5" customHeight="1">
      <c r="A34" s="79">
        <v>29</v>
      </c>
      <c r="B34" s="80" t="s">
        <v>73</v>
      </c>
      <c r="C34" s="157">
        <v>3294304.4569999576</v>
      </c>
      <c r="D34" s="158">
        <v>293732</v>
      </c>
      <c r="E34" s="44">
        <f t="shared" si="1"/>
        <v>11215.340708536889</v>
      </c>
      <c r="F34" s="45">
        <f t="shared" si="0"/>
        <v>24</v>
      </c>
      <c r="G34" s="168">
        <v>36</v>
      </c>
      <c r="H34" s="55">
        <f t="shared" si="2"/>
        <v>0.9230769230769231</v>
      </c>
      <c r="I34" s="174">
        <v>3</v>
      </c>
      <c r="J34" s="60">
        <f t="shared" si="3"/>
        <v>0.07692307692307693</v>
      </c>
      <c r="K34" s="10"/>
      <c r="L34" s="136"/>
      <c r="M34" s="10"/>
      <c r="O34" s="11"/>
    </row>
    <row r="35" spans="1:15" ht="16.5" customHeight="1">
      <c r="A35" s="79">
        <v>30</v>
      </c>
      <c r="B35" s="85" t="s">
        <v>74</v>
      </c>
      <c r="C35" s="163">
        <v>5594124.083000019</v>
      </c>
      <c r="D35" s="164">
        <v>235609</v>
      </c>
      <c r="E35" s="50">
        <f t="shared" si="1"/>
        <v>23743.252944497108</v>
      </c>
      <c r="F35" s="51">
        <f t="shared" si="0"/>
        <v>4</v>
      </c>
      <c r="G35" s="171">
        <v>29</v>
      </c>
      <c r="H35" s="57">
        <f t="shared" si="2"/>
        <v>0.9666666666666667</v>
      </c>
      <c r="I35" s="177">
        <v>1</v>
      </c>
      <c r="J35" s="64">
        <f t="shared" si="3"/>
        <v>0.03333333333333333</v>
      </c>
      <c r="K35" s="10"/>
      <c r="L35" s="136"/>
      <c r="M35" s="10"/>
      <c r="O35" s="11"/>
    </row>
    <row r="36" spans="1:15" ht="16.5" customHeight="1">
      <c r="A36" s="79">
        <v>31</v>
      </c>
      <c r="B36" s="80" t="s">
        <v>75</v>
      </c>
      <c r="C36" s="157">
        <v>1234152.2879999802</v>
      </c>
      <c r="D36" s="158">
        <v>113077</v>
      </c>
      <c r="E36" s="44">
        <f t="shared" si="1"/>
        <v>10914.264510023968</v>
      </c>
      <c r="F36" s="45">
        <f t="shared" si="0"/>
        <v>27</v>
      </c>
      <c r="G36" s="168">
        <v>19</v>
      </c>
      <c r="H36" s="55">
        <f t="shared" si="2"/>
        <v>1</v>
      </c>
      <c r="I36" s="174">
        <v>0</v>
      </c>
      <c r="J36" s="60">
        <f t="shared" si="3"/>
        <v>0</v>
      </c>
      <c r="K36" s="10"/>
      <c r="L36" s="136"/>
      <c r="M36" s="10"/>
      <c r="O36" s="11"/>
    </row>
    <row r="37" spans="1:15" ht="16.5" customHeight="1">
      <c r="A37" s="79">
        <v>32</v>
      </c>
      <c r="B37" s="80" t="s">
        <v>76</v>
      </c>
      <c r="C37" s="157">
        <v>1174923.6139999777</v>
      </c>
      <c r="D37" s="158">
        <v>125170</v>
      </c>
      <c r="E37" s="44">
        <f t="shared" si="1"/>
        <v>9386.623104577597</v>
      </c>
      <c r="F37" s="45">
        <f t="shared" si="0"/>
        <v>30</v>
      </c>
      <c r="G37" s="168">
        <v>19</v>
      </c>
      <c r="H37" s="55">
        <f t="shared" si="2"/>
        <v>1</v>
      </c>
      <c r="I37" s="174">
        <v>0</v>
      </c>
      <c r="J37" s="60">
        <f t="shared" si="3"/>
        <v>0</v>
      </c>
      <c r="K37" s="10"/>
      <c r="L37" s="136"/>
      <c r="M37" s="10"/>
      <c r="O37" s="11"/>
    </row>
    <row r="38" spans="1:15" ht="16.5" customHeight="1">
      <c r="A38" s="79">
        <v>33</v>
      </c>
      <c r="B38" s="80" t="s">
        <v>77</v>
      </c>
      <c r="C38" s="157">
        <v>4510013.138999969</v>
      </c>
      <c r="D38" s="158">
        <v>366066</v>
      </c>
      <c r="E38" s="44">
        <f t="shared" si="1"/>
        <v>12320.218591729274</v>
      </c>
      <c r="F38" s="45">
        <f t="shared" si="0"/>
        <v>17</v>
      </c>
      <c r="G38" s="168">
        <v>27</v>
      </c>
      <c r="H38" s="55">
        <f t="shared" si="2"/>
        <v>1</v>
      </c>
      <c r="I38" s="174">
        <v>0</v>
      </c>
      <c r="J38" s="60">
        <f t="shared" si="3"/>
        <v>0</v>
      </c>
      <c r="K38" s="10"/>
      <c r="L38" s="136"/>
      <c r="M38" s="10"/>
      <c r="O38" s="11"/>
    </row>
    <row r="39" spans="1:15" ht="16.5" customHeight="1">
      <c r="A39" s="79">
        <v>34</v>
      </c>
      <c r="B39" s="80" t="s">
        <v>78</v>
      </c>
      <c r="C39" s="157">
        <v>4814584.867000014</v>
      </c>
      <c r="D39" s="158">
        <v>522831</v>
      </c>
      <c r="E39" s="44">
        <f t="shared" si="1"/>
        <v>9208.682857366937</v>
      </c>
      <c r="F39" s="45">
        <f t="shared" si="0"/>
        <v>31</v>
      </c>
      <c r="G39" s="168">
        <v>23</v>
      </c>
      <c r="H39" s="55">
        <f t="shared" si="2"/>
        <v>1</v>
      </c>
      <c r="I39" s="174">
        <v>0</v>
      </c>
      <c r="J39" s="60">
        <f t="shared" si="3"/>
        <v>0</v>
      </c>
      <c r="K39" s="10"/>
      <c r="L39" s="136"/>
      <c r="M39" s="10"/>
      <c r="O39" s="11"/>
    </row>
    <row r="40" spans="1:15" ht="16.5" customHeight="1">
      <c r="A40" s="79">
        <v>35</v>
      </c>
      <c r="B40" s="85" t="s">
        <v>79</v>
      </c>
      <c r="C40" s="163">
        <v>4058333.0870000124</v>
      </c>
      <c r="D40" s="164">
        <v>275315</v>
      </c>
      <c r="E40" s="50">
        <f t="shared" si="1"/>
        <v>14740.690071372836</v>
      </c>
      <c r="F40" s="51">
        <f t="shared" si="0"/>
        <v>13</v>
      </c>
      <c r="G40" s="171">
        <v>19</v>
      </c>
      <c r="H40" s="57">
        <f t="shared" si="2"/>
        <v>1</v>
      </c>
      <c r="I40" s="177">
        <v>0</v>
      </c>
      <c r="J40" s="64">
        <f t="shared" si="3"/>
        <v>0</v>
      </c>
      <c r="K40" s="10"/>
      <c r="L40" s="136"/>
      <c r="M40" s="10"/>
      <c r="O40" s="11"/>
    </row>
    <row r="41" spans="1:15" ht="16.5" customHeight="1">
      <c r="A41" s="79">
        <v>36</v>
      </c>
      <c r="B41" s="80" t="s">
        <v>80</v>
      </c>
      <c r="C41" s="157">
        <v>2654503.923000023</v>
      </c>
      <c r="D41" s="158">
        <v>151225</v>
      </c>
      <c r="E41" s="44">
        <f t="shared" si="1"/>
        <v>17553.340538932203</v>
      </c>
      <c r="F41" s="45">
        <f t="shared" si="0"/>
        <v>8</v>
      </c>
      <c r="G41" s="168">
        <v>24</v>
      </c>
      <c r="H41" s="55">
        <f t="shared" si="2"/>
        <v>1</v>
      </c>
      <c r="I41" s="174">
        <v>0</v>
      </c>
      <c r="J41" s="60">
        <f t="shared" si="3"/>
        <v>0</v>
      </c>
      <c r="K41" s="10"/>
      <c r="L41" s="136"/>
      <c r="M41" s="10"/>
      <c r="O41" s="11"/>
    </row>
    <row r="42" spans="1:15" ht="16.5" customHeight="1">
      <c r="A42" s="79">
        <v>37</v>
      </c>
      <c r="B42" s="80" t="s">
        <v>81</v>
      </c>
      <c r="C42" s="157">
        <v>2300556.671000004</v>
      </c>
      <c r="D42" s="158">
        <v>192064</v>
      </c>
      <c r="E42" s="44">
        <f t="shared" si="1"/>
        <v>11978.073303690457</v>
      </c>
      <c r="F42" s="45">
        <f t="shared" si="0"/>
        <v>20</v>
      </c>
      <c r="G42" s="168">
        <v>17</v>
      </c>
      <c r="H42" s="55">
        <f t="shared" si="2"/>
        <v>1</v>
      </c>
      <c r="I42" s="174">
        <v>0</v>
      </c>
      <c r="J42" s="60">
        <f t="shared" si="3"/>
        <v>0</v>
      </c>
      <c r="K42" s="10"/>
      <c r="L42" s="136"/>
      <c r="M42" s="10"/>
      <c r="O42" s="11"/>
    </row>
    <row r="43" spans="1:15" ht="16.5" customHeight="1">
      <c r="A43" s="79">
        <v>38</v>
      </c>
      <c r="B43" s="80" t="s">
        <v>82</v>
      </c>
      <c r="C43" s="157">
        <v>6778330.833999991</v>
      </c>
      <c r="D43" s="158">
        <v>296482</v>
      </c>
      <c r="E43" s="44">
        <f t="shared" si="1"/>
        <v>22862.537469391027</v>
      </c>
      <c r="F43" s="45">
        <f t="shared" si="0"/>
        <v>5</v>
      </c>
      <c r="G43" s="168">
        <v>20</v>
      </c>
      <c r="H43" s="55">
        <f t="shared" si="2"/>
        <v>1</v>
      </c>
      <c r="I43" s="174">
        <v>0</v>
      </c>
      <c r="J43" s="60">
        <f t="shared" si="3"/>
        <v>0</v>
      </c>
      <c r="K43" s="10"/>
      <c r="L43" s="136"/>
      <c r="M43" s="10"/>
      <c r="O43" s="11"/>
    </row>
    <row r="44" spans="1:15" ht="16.5" customHeight="1">
      <c r="A44" s="79">
        <v>39</v>
      </c>
      <c r="B44" s="80" t="s">
        <v>83</v>
      </c>
      <c r="C44" s="157">
        <v>576551.7890000045</v>
      </c>
      <c r="D44" s="158">
        <v>162460</v>
      </c>
      <c r="E44" s="44">
        <f t="shared" si="1"/>
        <v>3548.884580819922</v>
      </c>
      <c r="F44" s="45">
        <f t="shared" si="0"/>
        <v>46</v>
      </c>
      <c r="G44" s="168">
        <v>33</v>
      </c>
      <c r="H44" s="55">
        <f t="shared" si="2"/>
        <v>0.9705882352941176</v>
      </c>
      <c r="I44" s="174">
        <v>1</v>
      </c>
      <c r="J44" s="60">
        <f t="shared" si="3"/>
        <v>0.029411764705882353</v>
      </c>
      <c r="K44" s="10"/>
      <c r="L44" s="136"/>
      <c r="M44" s="10"/>
      <c r="O44" s="11"/>
    </row>
    <row r="45" spans="1:15" ht="16.5" customHeight="1">
      <c r="A45" s="79">
        <v>40</v>
      </c>
      <c r="B45" s="85" t="s">
        <v>84</v>
      </c>
      <c r="C45" s="163">
        <v>12860698.679999769</v>
      </c>
      <c r="D45" s="164">
        <v>1058640</v>
      </c>
      <c r="E45" s="50">
        <f t="shared" si="1"/>
        <v>12148.321128995474</v>
      </c>
      <c r="F45" s="51">
        <f t="shared" si="0"/>
        <v>18</v>
      </c>
      <c r="G45" s="171">
        <v>53</v>
      </c>
      <c r="H45" s="57">
        <f t="shared" si="2"/>
        <v>0.8833333333333333</v>
      </c>
      <c r="I45" s="177">
        <v>7</v>
      </c>
      <c r="J45" s="64">
        <f t="shared" si="3"/>
        <v>0.11666666666666667</v>
      </c>
      <c r="K45" s="10"/>
      <c r="L45" s="136"/>
      <c r="M45" s="10"/>
      <c r="O45" s="11"/>
    </row>
    <row r="46" spans="1:15" ht="16.5" customHeight="1">
      <c r="A46" s="79">
        <v>41</v>
      </c>
      <c r="B46" s="80" t="s">
        <v>85</v>
      </c>
      <c r="C46" s="157">
        <v>2506158.9970000237</v>
      </c>
      <c r="D46" s="158">
        <v>168655</v>
      </c>
      <c r="E46" s="44">
        <f t="shared" si="1"/>
        <v>14859.678023183562</v>
      </c>
      <c r="F46" s="45">
        <f t="shared" si="0"/>
        <v>12</v>
      </c>
      <c r="G46" s="168">
        <v>20</v>
      </c>
      <c r="H46" s="55">
        <f t="shared" si="2"/>
        <v>1</v>
      </c>
      <c r="I46" s="174">
        <v>0</v>
      </c>
      <c r="J46" s="60">
        <f t="shared" si="3"/>
        <v>0</v>
      </c>
      <c r="K46" s="10"/>
      <c r="L46" s="136"/>
      <c r="M46" s="10"/>
      <c r="O46" s="11"/>
    </row>
    <row r="47" spans="1:15" ht="16.5" customHeight="1">
      <c r="A47" s="79">
        <v>42</v>
      </c>
      <c r="B47" s="80" t="s">
        <v>86</v>
      </c>
      <c r="C47" s="157">
        <v>2008605.9680000544</v>
      </c>
      <c r="D47" s="158">
        <v>310799</v>
      </c>
      <c r="E47" s="44">
        <f t="shared" si="1"/>
        <v>6462.716958548947</v>
      </c>
      <c r="F47" s="45">
        <f t="shared" si="0"/>
        <v>43</v>
      </c>
      <c r="G47" s="168">
        <v>21</v>
      </c>
      <c r="H47" s="55">
        <f t="shared" si="2"/>
        <v>1</v>
      </c>
      <c r="I47" s="174">
        <v>0</v>
      </c>
      <c r="J47" s="60">
        <f t="shared" si="3"/>
        <v>0</v>
      </c>
      <c r="K47" s="10"/>
      <c r="L47" s="136"/>
      <c r="M47" s="10"/>
      <c r="O47" s="11"/>
    </row>
    <row r="48" spans="1:15" ht="16.5" customHeight="1">
      <c r="A48" s="79">
        <v>43</v>
      </c>
      <c r="B48" s="80" t="s">
        <v>87</v>
      </c>
      <c r="C48" s="157">
        <v>8013013.851000011</v>
      </c>
      <c r="D48" s="158">
        <v>397026</v>
      </c>
      <c r="E48" s="44">
        <f t="shared" si="1"/>
        <v>20182.592200510826</v>
      </c>
      <c r="F48" s="45">
        <f t="shared" si="0"/>
        <v>6</v>
      </c>
      <c r="G48" s="168">
        <v>45</v>
      </c>
      <c r="H48" s="55">
        <f t="shared" si="2"/>
        <v>1</v>
      </c>
      <c r="I48" s="174">
        <v>0</v>
      </c>
      <c r="J48" s="60">
        <f t="shared" si="3"/>
        <v>0</v>
      </c>
      <c r="K48" s="10"/>
      <c r="L48" s="136"/>
      <c r="M48" s="10"/>
      <c r="O48" s="11"/>
    </row>
    <row r="49" spans="1:15" ht="16.5" customHeight="1">
      <c r="A49" s="79">
        <v>44</v>
      </c>
      <c r="B49" s="80" t="s">
        <v>88</v>
      </c>
      <c r="C49" s="157">
        <v>6185072.25499998</v>
      </c>
      <c r="D49" s="158">
        <v>235779</v>
      </c>
      <c r="E49" s="44">
        <f t="shared" si="1"/>
        <v>26232.49846254323</v>
      </c>
      <c r="F49" s="45">
        <f t="shared" si="0"/>
        <v>3</v>
      </c>
      <c r="G49" s="168">
        <v>18</v>
      </c>
      <c r="H49" s="55">
        <f t="shared" si="2"/>
        <v>1</v>
      </c>
      <c r="I49" s="174">
        <v>0</v>
      </c>
      <c r="J49" s="60">
        <f t="shared" si="3"/>
        <v>0</v>
      </c>
      <c r="K49" s="10"/>
      <c r="L49" s="136"/>
      <c r="M49" s="10"/>
      <c r="O49" s="11"/>
    </row>
    <row r="50" spans="1:15" ht="16.5" customHeight="1">
      <c r="A50" s="79">
        <v>45</v>
      </c>
      <c r="B50" s="85" t="s">
        <v>89</v>
      </c>
      <c r="C50" s="163">
        <v>3273285.825000018</v>
      </c>
      <c r="D50" s="164">
        <v>252422</v>
      </c>
      <c r="E50" s="50">
        <f t="shared" si="1"/>
        <v>12967.514024134258</v>
      </c>
      <c r="F50" s="51">
        <f t="shared" si="0"/>
        <v>16</v>
      </c>
      <c r="G50" s="171">
        <v>26</v>
      </c>
      <c r="H50" s="57">
        <f t="shared" si="2"/>
        <v>1</v>
      </c>
      <c r="I50" s="177">
        <v>0</v>
      </c>
      <c r="J50" s="64">
        <f t="shared" si="3"/>
        <v>0</v>
      </c>
      <c r="K50" s="10"/>
      <c r="L50" s="136"/>
      <c r="M50" s="10"/>
      <c r="O50" s="11"/>
    </row>
    <row r="51" spans="1:15" ht="16.5" customHeight="1">
      <c r="A51" s="79">
        <v>46</v>
      </c>
      <c r="B51" s="80" t="s">
        <v>90</v>
      </c>
      <c r="C51" s="157">
        <v>715883.3919999897</v>
      </c>
      <c r="D51" s="158">
        <v>365569</v>
      </c>
      <c r="E51" s="44">
        <f t="shared" si="1"/>
        <v>1958.2716039926518</v>
      </c>
      <c r="F51" s="45">
        <f t="shared" si="0"/>
        <v>47</v>
      </c>
      <c r="G51" s="168">
        <v>42</v>
      </c>
      <c r="H51" s="55">
        <f t="shared" si="2"/>
        <v>0.9767441860465116</v>
      </c>
      <c r="I51" s="174">
        <v>1</v>
      </c>
      <c r="J51" s="60">
        <f t="shared" si="3"/>
        <v>0.023255813953488372</v>
      </c>
      <c r="K51" s="10"/>
      <c r="L51" s="136"/>
      <c r="M51" s="10"/>
      <c r="O51" s="11"/>
    </row>
    <row r="52" spans="1:15" ht="16.5" customHeight="1">
      <c r="A52" s="86">
        <v>47</v>
      </c>
      <c r="B52" s="87" t="s">
        <v>91</v>
      </c>
      <c r="C52" s="165">
        <v>2528840.4149999917</v>
      </c>
      <c r="D52" s="166">
        <v>393042</v>
      </c>
      <c r="E52" s="52">
        <f t="shared" si="1"/>
        <v>6434.020829834958</v>
      </c>
      <c r="F52" s="53">
        <f t="shared" si="0"/>
        <v>44</v>
      </c>
      <c r="G52" s="172">
        <v>37</v>
      </c>
      <c r="H52" s="55">
        <f t="shared" si="2"/>
        <v>0.9024390243902439</v>
      </c>
      <c r="I52" s="178">
        <v>4</v>
      </c>
      <c r="J52" s="65">
        <f t="shared" si="3"/>
        <v>0.0975609756097561</v>
      </c>
      <c r="K52" s="10"/>
      <c r="L52" s="136"/>
      <c r="M52" s="10"/>
      <c r="O52" s="11"/>
    </row>
    <row r="53" spans="1:13" ht="16.5" customHeight="1">
      <c r="A53" s="207" t="s">
        <v>163</v>
      </c>
      <c r="B53" s="208"/>
      <c r="C53" s="142">
        <f>SUM(C6:C52)</f>
        <v>285943318.50499964</v>
      </c>
      <c r="D53" s="142">
        <f>SUM(D6:D52)</f>
        <v>25993737</v>
      </c>
      <c r="E53" s="66">
        <f>C53/D53*1000</f>
        <v>11000.469786433541</v>
      </c>
      <c r="F53" s="13"/>
      <c r="G53" s="67">
        <f>SUM(G6:G52)</f>
        <v>1694</v>
      </c>
      <c r="H53" s="68">
        <f>G53/($G53+$I53)</f>
        <v>0.9871794871794872</v>
      </c>
      <c r="I53" s="69">
        <f>SUM(I6:I52)</f>
        <v>22</v>
      </c>
      <c r="J53" s="70">
        <f>I53/($G53+$I53)</f>
        <v>0.01282051282051282</v>
      </c>
      <c r="K53" s="10"/>
      <c r="L53" s="10"/>
      <c r="M53" s="10"/>
    </row>
    <row r="54" spans="1:13" ht="16.5" customHeight="1">
      <c r="A54" s="14" t="s">
        <v>167</v>
      </c>
      <c r="K54" s="10"/>
      <c r="L54" s="10"/>
      <c r="M54" s="10"/>
    </row>
    <row r="55" spans="1:13" ht="16.5" customHeight="1">
      <c r="A55" s="105" t="s">
        <v>168</v>
      </c>
      <c r="K55" s="10"/>
      <c r="L55" s="10"/>
      <c r="M55" s="10"/>
    </row>
    <row r="56" spans="1:13" ht="16.5" customHeight="1">
      <c r="A56" s="15" t="s">
        <v>171</v>
      </c>
      <c r="K56" s="10"/>
      <c r="L56" s="10"/>
      <c r="M56" s="10"/>
    </row>
    <row r="57" spans="2:10" ht="15.75">
      <c r="B57" s="16"/>
      <c r="C57" s="16"/>
      <c r="D57" s="16"/>
      <c r="E57" s="16"/>
      <c r="F57" s="16"/>
      <c r="G57" s="16"/>
      <c r="H57" s="16"/>
      <c r="I57" s="16"/>
      <c r="J57" s="16"/>
    </row>
  </sheetData>
  <sheetProtection/>
  <mergeCells count="8">
    <mergeCell ref="G3:J3"/>
    <mergeCell ref="A53:B53"/>
    <mergeCell ref="A3:B5"/>
    <mergeCell ref="F3:F5"/>
    <mergeCell ref="G4:G5"/>
    <mergeCell ref="I4:I5"/>
    <mergeCell ref="C3:C4"/>
    <mergeCell ref="D3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Q53"/>
  <sheetViews>
    <sheetView zoomScalePageLayoutView="0" workbookViewId="0" topLeftCell="E1">
      <selection activeCell="L52" sqref="L52"/>
    </sheetView>
  </sheetViews>
  <sheetFormatPr defaultColWidth="9.140625" defaultRowHeight="15"/>
  <cols>
    <col min="6" max="6" width="9.00390625" style="1" customWidth="1"/>
    <col min="7" max="7" width="12.00390625" style="1" customWidth="1"/>
    <col min="8" max="8" width="12.28125" style="0" customWidth="1"/>
    <col min="11" max="11" width="12.00390625" style="0" customWidth="1"/>
  </cols>
  <sheetData>
    <row r="2" spans="2:17" ht="13.5">
      <c r="B2" s="1" t="s">
        <v>100</v>
      </c>
      <c r="C2" s="1" t="s">
        <v>101</v>
      </c>
      <c r="D2" s="1" t="s">
        <v>102</v>
      </c>
      <c r="F2" s="2" t="s">
        <v>100</v>
      </c>
      <c r="G2" s="2" t="s">
        <v>101</v>
      </c>
      <c r="H2" s="2" t="s">
        <v>102</v>
      </c>
      <c r="J2" s="1" t="s">
        <v>100</v>
      </c>
      <c r="K2" s="1" t="s">
        <v>108</v>
      </c>
      <c r="L2" s="1" t="s">
        <v>102</v>
      </c>
      <c r="N2" s="2" t="s">
        <v>100</v>
      </c>
      <c r="O2" s="2" t="s">
        <v>108</v>
      </c>
      <c r="P2" s="2" t="s">
        <v>102</v>
      </c>
      <c r="Q2" s="2"/>
    </row>
    <row r="3" spans="2:16" ht="13.5">
      <c r="B3" s="101">
        <f>+'府内状況'!J6</f>
        <v>32</v>
      </c>
      <c r="C3" s="101" t="str">
        <f>'府内状況'!B6</f>
        <v>大阪市</v>
      </c>
      <c r="D3" s="102">
        <f>+'府内状況'!I6</f>
        <v>3949.456912362754</v>
      </c>
      <c r="F3" s="140">
        <v>1</v>
      </c>
      <c r="G3" s="140" t="s">
        <v>35</v>
      </c>
      <c r="H3" s="138">
        <v>48016.73877683799</v>
      </c>
      <c r="J3" s="104">
        <f>+'全国状況'!F6</f>
        <v>40</v>
      </c>
      <c r="K3" s="101" t="str">
        <f>'全国状況'!B6</f>
        <v>北海道</v>
      </c>
      <c r="L3" s="102">
        <f>+'全国状況'!E6</f>
        <v>7133.905536150456</v>
      </c>
      <c r="N3" s="139">
        <v>1</v>
      </c>
      <c r="O3" s="140" t="s">
        <v>119</v>
      </c>
      <c r="P3" s="141">
        <v>29646.68754209068</v>
      </c>
    </row>
    <row r="4" spans="2:16" ht="13.5">
      <c r="B4" s="101">
        <f>+'府内状況'!J7</f>
        <v>41</v>
      </c>
      <c r="C4" s="101" t="str">
        <f>'府内状況'!B7</f>
        <v>堺市</v>
      </c>
      <c r="D4" s="102">
        <f>+'府内状況'!I7</f>
        <v>0.29079178954680035</v>
      </c>
      <c r="F4" s="140">
        <v>2</v>
      </c>
      <c r="G4" s="140" t="s">
        <v>15</v>
      </c>
      <c r="H4" s="138">
        <v>33696.499042662865</v>
      </c>
      <c r="J4" s="104">
        <f>+'全国状況'!F7</f>
        <v>21</v>
      </c>
      <c r="K4" s="101" t="str">
        <f>'全国状況'!B7</f>
        <v>青森県</v>
      </c>
      <c r="L4" s="102">
        <f>+'全国状況'!E7</f>
        <v>11862.001723831327</v>
      </c>
      <c r="N4" s="139">
        <v>2</v>
      </c>
      <c r="O4" s="140" t="s">
        <v>134</v>
      </c>
      <c r="P4" s="141">
        <v>28943.329754204697</v>
      </c>
    </row>
    <row r="5" spans="2:16" ht="13.5">
      <c r="B5" s="101">
        <f>+'府内状況'!J8</f>
        <v>29</v>
      </c>
      <c r="C5" s="101" t="str">
        <f>'府内状況'!B8</f>
        <v>岸和田市</v>
      </c>
      <c r="D5" s="102">
        <f>+'府内状況'!I8</f>
        <v>5683.736612339931</v>
      </c>
      <c r="F5" s="140">
        <v>3</v>
      </c>
      <c r="G5" s="140" t="s">
        <v>28</v>
      </c>
      <c r="H5" s="138">
        <v>33510.1763644239</v>
      </c>
      <c r="J5" s="104">
        <f>+'全国状況'!F8</f>
        <v>37</v>
      </c>
      <c r="K5" s="101" t="str">
        <f>'全国状況'!B8</f>
        <v>岩手県</v>
      </c>
      <c r="L5" s="102">
        <f>+'全国状況'!E8</f>
        <v>7873.579080740724</v>
      </c>
      <c r="N5" s="139">
        <v>3</v>
      </c>
      <c r="O5" s="140" t="s">
        <v>157</v>
      </c>
      <c r="P5" s="141">
        <v>26232.49846254323</v>
      </c>
    </row>
    <row r="6" spans="2:16" ht="13.5">
      <c r="B6" s="101">
        <f>+'府内状況'!J9</f>
        <v>9</v>
      </c>
      <c r="C6" s="101" t="str">
        <f>'府内状況'!B9</f>
        <v>豊中市</v>
      </c>
      <c r="D6" s="102">
        <f>+'府内状況'!I9</f>
        <v>15459.750235565096</v>
      </c>
      <c r="F6" s="140">
        <v>4</v>
      </c>
      <c r="G6" s="140" t="s">
        <v>20</v>
      </c>
      <c r="H6" s="138">
        <v>28467.94322614854</v>
      </c>
      <c r="J6" s="104">
        <f>+'全国状況'!F9</f>
        <v>33</v>
      </c>
      <c r="K6" s="101" t="str">
        <f>'全国状況'!B9</f>
        <v>宮城県</v>
      </c>
      <c r="L6" s="102">
        <f>+'全国状況'!E9</f>
        <v>8881.504273222145</v>
      </c>
      <c r="N6" s="139">
        <v>4</v>
      </c>
      <c r="O6" s="140" t="s">
        <v>143</v>
      </c>
      <c r="P6" s="141">
        <v>23743.252944497108</v>
      </c>
    </row>
    <row r="7" spans="2:16" ht="13.5">
      <c r="B7" s="101">
        <f>+'府内状況'!J10</f>
        <v>5</v>
      </c>
      <c r="C7" s="101" t="str">
        <f>'府内状況'!B10</f>
        <v>池田市</v>
      </c>
      <c r="D7" s="102">
        <f>+'府内状況'!I10</f>
        <v>26870.33257460799</v>
      </c>
      <c r="F7" s="140">
        <v>5</v>
      </c>
      <c r="G7" s="140" t="s">
        <v>6</v>
      </c>
      <c r="H7" s="138">
        <v>26870.33257460799</v>
      </c>
      <c r="J7" s="104">
        <f>+'全国状況'!F10</f>
        <v>7</v>
      </c>
      <c r="K7" s="101" t="str">
        <f>'全国状況'!B10</f>
        <v>秋田県</v>
      </c>
      <c r="L7" s="102">
        <f>+'全国状況'!E10</f>
        <v>18559.657179292302</v>
      </c>
      <c r="N7" s="139">
        <v>5</v>
      </c>
      <c r="O7" s="140" t="s">
        <v>151</v>
      </c>
      <c r="P7" s="141">
        <v>22862.537469391027</v>
      </c>
    </row>
    <row r="8" spans="2:16" ht="13.5">
      <c r="B8" s="101">
        <f>+'府内状況'!J11</f>
        <v>6</v>
      </c>
      <c r="C8" s="101" t="str">
        <f>'府内状況'!B11</f>
        <v>吹田市</v>
      </c>
      <c r="D8" s="102">
        <f>+'府内状況'!I11</f>
        <v>22649.849286572775</v>
      </c>
      <c r="F8" s="140">
        <v>6</v>
      </c>
      <c r="G8" s="140" t="s">
        <v>7</v>
      </c>
      <c r="H8" s="138">
        <v>22649.849286572775</v>
      </c>
      <c r="J8" s="104">
        <f>+'全国状況'!F11</f>
        <v>1</v>
      </c>
      <c r="K8" s="101" t="str">
        <f>'全国状況'!B11</f>
        <v>山形県</v>
      </c>
      <c r="L8" s="102">
        <f>+'全国状況'!E11</f>
        <v>29646.68754209068</v>
      </c>
      <c r="N8" s="139">
        <v>6</v>
      </c>
      <c r="O8" s="140" t="s">
        <v>156</v>
      </c>
      <c r="P8" s="141">
        <v>20182.592200510826</v>
      </c>
    </row>
    <row r="9" spans="2:16" ht="13.5">
      <c r="B9" s="101">
        <f>+'府内状況'!J12</f>
        <v>31</v>
      </c>
      <c r="C9" s="101" t="str">
        <f>'府内状況'!B12</f>
        <v>泉大津市</v>
      </c>
      <c r="D9" s="102">
        <f>+'府内状況'!I12</f>
        <v>4415.718137089709</v>
      </c>
      <c r="F9" s="140">
        <v>7</v>
      </c>
      <c r="G9" s="140" t="s">
        <v>13</v>
      </c>
      <c r="H9" s="138">
        <v>22320.6475921347</v>
      </c>
      <c r="J9" s="104">
        <f>+'全国状況'!F12</f>
        <v>11</v>
      </c>
      <c r="K9" s="101" t="str">
        <f>'全国状況'!B12</f>
        <v>福島県</v>
      </c>
      <c r="L9" s="102">
        <f>+'全国状況'!E12</f>
        <v>15353.996755454982</v>
      </c>
      <c r="N9" s="139">
        <v>7</v>
      </c>
      <c r="O9" s="140" t="s">
        <v>118</v>
      </c>
      <c r="P9" s="141">
        <v>18559.657179292302</v>
      </c>
    </row>
    <row r="10" spans="2:16" ht="13.5">
      <c r="B10" s="101">
        <f>+'府内状況'!J13</f>
        <v>20</v>
      </c>
      <c r="C10" s="101" t="str">
        <f>'府内状況'!B13</f>
        <v>高槻市</v>
      </c>
      <c r="D10" s="102">
        <f>+'府内状況'!I13</f>
        <v>7960.412645663758</v>
      </c>
      <c r="F10" s="140">
        <v>8</v>
      </c>
      <c r="G10" s="140" t="s">
        <v>44</v>
      </c>
      <c r="H10" s="138">
        <v>18634.721356632523</v>
      </c>
      <c r="J10" s="104">
        <f>+'全国状況'!F13</f>
        <v>10</v>
      </c>
      <c r="K10" s="101" t="str">
        <f>'全国状況'!B13</f>
        <v>茨城県</v>
      </c>
      <c r="L10" s="102">
        <f>+'全国状況'!E13</f>
        <v>15985.13512674679</v>
      </c>
      <c r="N10" s="139">
        <v>8</v>
      </c>
      <c r="O10" s="140" t="s">
        <v>149</v>
      </c>
      <c r="P10" s="141">
        <v>17553.340538932203</v>
      </c>
    </row>
    <row r="11" spans="2:16" ht="13.5">
      <c r="B11" s="101">
        <f>+'府内状況'!J14</f>
        <v>11</v>
      </c>
      <c r="C11" s="101" t="str">
        <f>'府内状況'!B14</f>
        <v>貝塚市</v>
      </c>
      <c r="D11" s="102">
        <f>+'府内状況'!I14</f>
        <v>14764.203660253403</v>
      </c>
      <c r="F11" s="140">
        <v>9</v>
      </c>
      <c r="G11" s="140" t="s">
        <v>5</v>
      </c>
      <c r="H11" s="138">
        <v>15459.750235565096</v>
      </c>
      <c r="J11" s="104">
        <f>+'全国状況'!F14</f>
        <v>26</v>
      </c>
      <c r="K11" s="101" t="str">
        <f>'全国状況'!B14</f>
        <v>栃木県</v>
      </c>
      <c r="L11" s="102">
        <f>+'全国状況'!E14</f>
        <v>11002.78935830679</v>
      </c>
      <c r="N11" s="139">
        <v>9</v>
      </c>
      <c r="O11" s="140" t="s">
        <v>131</v>
      </c>
      <c r="P11" s="141">
        <v>16866.149230824554</v>
      </c>
    </row>
    <row r="12" spans="2:16" ht="13.5">
      <c r="B12" s="101">
        <f>+'府内状況'!J15</f>
        <v>15</v>
      </c>
      <c r="C12" s="101" t="str">
        <f>'府内状況'!B15</f>
        <v>守口市</v>
      </c>
      <c r="D12" s="102">
        <f>+'府内状況'!I15</f>
        <v>12275.307831993814</v>
      </c>
      <c r="F12" s="140">
        <v>10</v>
      </c>
      <c r="G12" s="140" t="s">
        <v>16</v>
      </c>
      <c r="H12" s="138">
        <v>15204.340403235949</v>
      </c>
      <c r="J12" s="104">
        <f>+'全国状況'!F15</f>
        <v>25</v>
      </c>
      <c r="K12" s="101" t="str">
        <f>'全国状況'!B15</f>
        <v>群馬県</v>
      </c>
      <c r="L12" s="102">
        <f>+'全国状況'!E15</f>
        <v>11205.600423884942</v>
      </c>
      <c r="N12" s="139">
        <v>10</v>
      </c>
      <c r="O12" s="140" t="s">
        <v>121</v>
      </c>
      <c r="P12" s="141">
        <v>15985.13512674679</v>
      </c>
    </row>
    <row r="13" spans="2:16" ht="13.5">
      <c r="B13" s="101">
        <f>+'府内状況'!J16</f>
        <v>28</v>
      </c>
      <c r="C13" s="101" t="str">
        <f>'府内状況'!B16</f>
        <v>枚方市</v>
      </c>
      <c r="D13" s="102">
        <f>+'府内状況'!I16</f>
        <v>6145.8779920926645</v>
      </c>
      <c r="F13" s="140">
        <v>11</v>
      </c>
      <c r="G13" s="140" t="s">
        <v>10</v>
      </c>
      <c r="H13" s="138">
        <v>14764.203660253403</v>
      </c>
      <c r="J13" s="104">
        <f>+'全国状況'!F16</f>
        <v>29</v>
      </c>
      <c r="K13" s="101" t="str">
        <f>'全国状況'!B16</f>
        <v>埼玉県</v>
      </c>
      <c r="L13" s="102">
        <f>+'全国状況'!E16</f>
        <v>9465.12054467375</v>
      </c>
      <c r="N13" s="139">
        <v>11</v>
      </c>
      <c r="O13" s="140" t="s">
        <v>120</v>
      </c>
      <c r="P13" s="141">
        <v>15353.996755454982</v>
      </c>
    </row>
    <row r="14" spans="2:16" ht="13.5">
      <c r="B14" s="101">
        <f>+'府内状況'!J17</f>
        <v>7</v>
      </c>
      <c r="C14" s="101" t="str">
        <f>'府内状況'!B17</f>
        <v>茨木市</v>
      </c>
      <c r="D14" s="102">
        <f>+'府内状況'!I17</f>
        <v>22320.6475921347</v>
      </c>
      <c r="F14" s="140">
        <v>12</v>
      </c>
      <c r="G14" s="140" t="s">
        <v>29</v>
      </c>
      <c r="H14" s="138">
        <v>14283.602773215172</v>
      </c>
      <c r="J14" s="104">
        <f>+'全国状況'!F17</f>
        <v>41</v>
      </c>
      <c r="K14" s="101" t="str">
        <f>'全国状況'!B17</f>
        <v>千葉県</v>
      </c>
      <c r="L14" s="102">
        <f>+'全国状況'!E17</f>
        <v>7121.882165817232</v>
      </c>
      <c r="N14" s="139">
        <v>12</v>
      </c>
      <c r="O14" s="140" t="s">
        <v>154</v>
      </c>
      <c r="P14" s="141">
        <v>14859.678023183562</v>
      </c>
    </row>
    <row r="15" spans="2:16" ht="13.5">
      <c r="B15" s="101">
        <f>+'府内状況'!J18</f>
        <v>25</v>
      </c>
      <c r="C15" s="101" t="str">
        <f>'府内状況'!B18</f>
        <v>八尾市</v>
      </c>
      <c r="D15" s="102">
        <f>+'府内状況'!I18</f>
        <v>6943.804434277671</v>
      </c>
      <c r="F15" s="140">
        <v>13</v>
      </c>
      <c r="G15" s="140" t="s">
        <v>34</v>
      </c>
      <c r="H15" s="138">
        <v>13778.577613727055</v>
      </c>
      <c r="J15" s="104">
        <f>+'全国状況'!F18</f>
        <v>28</v>
      </c>
      <c r="K15" s="101" t="str">
        <f>'全国状況'!B18</f>
        <v>東京都</v>
      </c>
      <c r="L15" s="102">
        <f>+'全国状況'!E18</f>
        <v>9600.400599946728</v>
      </c>
      <c r="N15" s="139">
        <v>13</v>
      </c>
      <c r="O15" s="140" t="s">
        <v>148</v>
      </c>
      <c r="P15" s="141">
        <v>14740.690071372836</v>
      </c>
    </row>
    <row r="16" spans="2:16" ht="13.5">
      <c r="B16" s="101">
        <f>+'府内状況'!J19</f>
        <v>2</v>
      </c>
      <c r="C16" s="101" t="str">
        <f>'府内状況'!B19</f>
        <v>泉佐野市</v>
      </c>
      <c r="D16" s="102">
        <f>+'府内状況'!I19</f>
        <v>33696.499042662865</v>
      </c>
      <c r="F16" s="140">
        <v>14</v>
      </c>
      <c r="G16" s="140" t="s">
        <v>32</v>
      </c>
      <c r="H16" s="138">
        <v>12709.681188953693</v>
      </c>
      <c r="J16" s="104">
        <f>+'全国状況'!F19</f>
        <v>23</v>
      </c>
      <c r="K16" s="101" t="str">
        <f>'全国状況'!B19</f>
        <v>神奈川県</v>
      </c>
      <c r="L16" s="102">
        <f>+'全国状況'!E19</f>
        <v>11582.345237307458</v>
      </c>
      <c r="N16" s="139">
        <v>14</v>
      </c>
      <c r="O16" s="140" t="s">
        <v>135</v>
      </c>
      <c r="P16" s="141">
        <v>14006.559933571783</v>
      </c>
    </row>
    <row r="17" spans="2:16" ht="13.5">
      <c r="B17" s="101">
        <f>+'府内状況'!J20</f>
        <v>10</v>
      </c>
      <c r="C17" s="101" t="str">
        <f>'府内状況'!B20</f>
        <v>富田林市</v>
      </c>
      <c r="D17" s="102">
        <f>+'府内状況'!I20</f>
        <v>15204.340403235949</v>
      </c>
      <c r="F17" s="140">
        <v>15</v>
      </c>
      <c r="G17" s="140" t="s">
        <v>11</v>
      </c>
      <c r="H17" s="138">
        <v>12275.307831993814</v>
      </c>
      <c r="J17" s="104">
        <f>+'全国状況'!F20</f>
        <v>36</v>
      </c>
      <c r="K17" s="101" t="str">
        <f>'全国状況'!B20</f>
        <v>新潟県</v>
      </c>
      <c r="L17" s="102">
        <f>+'全国状況'!E20</f>
        <v>8158.783448668354</v>
      </c>
      <c r="N17" s="139">
        <v>15</v>
      </c>
      <c r="O17" s="140" t="s">
        <v>132</v>
      </c>
      <c r="P17" s="141">
        <v>13203.833022343066</v>
      </c>
    </row>
    <row r="18" spans="2:16" ht="13.5">
      <c r="B18" s="101">
        <f>+'府内状況'!J21</f>
        <v>17</v>
      </c>
      <c r="C18" s="101" t="str">
        <f>'府内状況'!B21</f>
        <v>寝屋川市</v>
      </c>
      <c r="D18" s="102">
        <f>+'府内状況'!I21</f>
        <v>9206.841562298509</v>
      </c>
      <c r="F18" s="140">
        <v>16</v>
      </c>
      <c r="G18" s="140" t="s">
        <v>23</v>
      </c>
      <c r="H18" s="138">
        <v>9742.374354849522</v>
      </c>
      <c r="J18" s="104">
        <f>+'全国状況'!F21</f>
        <v>42</v>
      </c>
      <c r="K18" s="101" t="str">
        <f>'全国状況'!B21</f>
        <v>富山県</v>
      </c>
      <c r="L18" s="102">
        <f>+'全国状況'!E21</f>
        <v>6537.746652383247</v>
      </c>
      <c r="N18" s="139">
        <v>16</v>
      </c>
      <c r="O18" s="140" t="s">
        <v>158</v>
      </c>
      <c r="P18" s="141">
        <v>12967.514024134258</v>
      </c>
    </row>
    <row r="19" spans="2:16" ht="13.5">
      <c r="B19" s="101">
        <f>+'府内状況'!J22</f>
        <v>37</v>
      </c>
      <c r="C19" s="101" t="str">
        <f>'府内状況'!B22</f>
        <v>河内長野市</v>
      </c>
      <c r="D19" s="102">
        <f>+'府内状況'!I22</f>
        <v>1334.817803801765</v>
      </c>
      <c r="F19" s="140">
        <v>17</v>
      </c>
      <c r="G19" s="140" t="s">
        <v>17</v>
      </c>
      <c r="H19" s="138">
        <v>9206.841562298509</v>
      </c>
      <c r="J19" s="104">
        <f>+'全国状況'!F22</f>
        <v>45</v>
      </c>
      <c r="K19" s="101" t="str">
        <f>'全国状況'!B22</f>
        <v>石川県</v>
      </c>
      <c r="L19" s="102">
        <f>+'全国状況'!E22</f>
        <v>4183.947704605718</v>
      </c>
      <c r="N19" s="139">
        <v>17</v>
      </c>
      <c r="O19" s="140" t="s">
        <v>146</v>
      </c>
      <c r="P19" s="141">
        <v>12320.218591729274</v>
      </c>
    </row>
    <row r="20" spans="2:16" ht="13.5">
      <c r="B20" s="101">
        <f>+'府内状況'!J23</f>
        <v>43</v>
      </c>
      <c r="C20" s="101" t="str">
        <f>'府内状況'!B23</f>
        <v>松原市</v>
      </c>
      <c r="D20" s="102">
        <f>+'府内状況'!I23</f>
        <v>-50270.20160991172</v>
      </c>
      <c r="F20" s="140">
        <v>18</v>
      </c>
      <c r="G20" s="140" t="s">
        <v>39</v>
      </c>
      <c r="H20" s="138">
        <v>8974.421742295559</v>
      </c>
      <c r="J20" s="104">
        <f>+'全国状況'!F23</f>
        <v>9</v>
      </c>
      <c r="K20" s="101" t="str">
        <f>'全国状況'!B23</f>
        <v>福井県</v>
      </c>
      <c r="L20" s="102">
        <f>+'全国状況'!E23</f>
        <v>16866.149230824554</v>
      </c>
      <c r="N20" s="139">
        <v>18</v>
      </c>
      <c r="O20" s="140" t="s">
        <v>153</v>
      </c>
      <c r="P20" s="141">
        <v>12148.321128995474</v>
      </c>
    </row>
    <row r="21" spans="2:16" ht="13.5">
      <c r="B21" s="101">
        <f>+'府内状況'!J24</f>
        <v>4</v>
      </c>
      <c r="C21" s="101" t="str">
        <f>'府内状況'!B24</f>
        <v>大東市</v>
      </c>
      <c r="D21" s="102">
        <f>+'府内状況'!I24</f>
        <v>28467.94322614854</v>
      </c>
      <c r="F21" s="140">
        <v>19</v>
      </c>
      <c r="G21" s="140" t="s">
        <v>22</v>
      </c>
      <c r="H21" s="138">
        <v>8438.952429455258</v>
      </c>
      <c r="J21" s="104">
        <f>+'全国状況'!F24</f>
        <v>15</v>
      </c>
      <c r="K21" s="101" t="str">
        <f>'全国状況'!B24</f>
        <v>山梨県</v>
      </c>
      <c r="L21" s="102">
        <f>+'全国状況'!E24</f>
        <v>13203.833022343066</v>
      </c>
      <c r="N21" s="139">
        <v>19</v>
      </c>
      <c r="O21" s="140" t="s">
        <v>133</v>
      </c>
      <c r="P21" s="141">
        <v>12016.313488097561</v>
      </c>
    </row>
    <row r="22" spans="2:16" ht="13.5">
      <c r="B22" s="101">
        <f>+'府内状況'!J25</f>
        <v>38</v>
      </c>
      <c r="C22" s="101" t="str">
        <f>'府内状況'!B25</f>
        <v>和泉市</v>
      </c>
      <c r="D22" s="102">
        <f>+'府内状況'!I25</f>
        <v>1162.8147455976416</v>
      </c>
      <c r="F22" s="140">
        <v>20</v>
      </c>
      <c r="G22" s="140" t="s">
        <v>9</v>
      </c>
      <c r="H22" s="138">
        <v>7960.412645663758</v>
      </c>
      <c r="J22" s="104">
        <f>+'全国状況'!F25</f>
        <v>19</v>
      </c>
      <c r="K22" s="101" t="str">
        <f>'全国状況'!B25</f>
        <v>長野県</v>
      </c>
      <c r="L22" s="102">
        <f>+'全国状況'!E25</f>
        <v>12016.313488097561</v>
      </c>
      <c r="N22" s="139">
        <v>20</v>
      </c>
      <c r="O22" s="140" t="s">
        <v>150</v>
      </c>
      <c r="P22" s="141">
        <v>11978.073303690457</v>
      </c>
    </row>
    <row r="23" spans="2:16" ht="13.5">
      <c r="B23" s="101">
        <f>+'府内状況'!J26</f>
        <v>19</v>
      </c>
      <c r="C23" s="101" t="str">
        <f>'府内状況'!B26</f>
        <v>箕面市</v>
      </c>
      <c r="D23" s="102">
        <f>+'府内状況'!I26</f>
        <v>8438.952429455258</v>
      </c>
      <c r="F23" s="140">
        <v>21</v>
      </c>
      <c r="G23" s="140" t="s">
        <v>42</v>
      </c>
      <c r="H23" s="138">
        <v>7543.433893557423</v>
      </c>
      <c r="J23" s="104">
        <f>+'全国状況'!F26</f>
        <v>2</v>
      </c>
      <c r="K23" s="101" t="str">
        <f>'全国状況'!B26</f>
        <v>岐阜県</v>
      </c>
      <c r="L23" s="102">
        <f>+'全国状況'!E26</f>
        <v>28943.329754204697</v>
      </c>
      <c r="N23" s="139">
        <v>21</v>
      </c>
      <c r="O23" s="140" t="s">
        <v>115</v>
      </c>
      <c r="P23" s="141">
        <v>11862.001723831327</v>
      </c>
    </row>
    <row r="24" spans="2:16" ht="13.5">
      <c r="B24" s="101">
        <f>+'府内状況'!J27</f>
        <v>16</v>
      </c>
      <c r="C24" s="101" t="str">
        <f>'府内状況'!B27</f>
        <v>柏原市</v>
      </c>
      <c r="D24" s="102">
        <f>+'府内状況'!I27</f>
        <v>9742.374354849522</v>
      </c>
      <c r="F24" s="140">
        <v>22</v>
      </c>
      <c r="G24" s="140" t="s">
        <v>37</v>
      </c>
      <c r="H24" s="138">
        <v>7313.350999038359</v>
      </c>
      <c r="J24" s="104">
        <f>+'全国状況'!F27</f>
        <v>14</v>
      </c>
      <c r="K24" s="101" t="str">
        <f>'全国状況'!B27</f>
        <v>静岡県</v>
      </c>
      <c r="L24" s="102">
        <f>+'全国状況'!E27</f>
        <v>14006.559933571783</v>
      </c>
      <c r="N24" s="139">
        <v>22</v>
      </c>
      <c r="O24" s="140" t="s">
        <v>136</v>
      </c>
      <c r="P24" s="141">
        <v>11629.690814492897</v>
      </c>
    </row>
    <row r="25" spans="2:16" ht="13.5">
      <c r="B25" s="101">
        <f>+'府内状況'!J28</f>
        <v>26</v>
      </c>
      <c r="C25" s="101" t="str">
        <f>'府内状況'!B28</f>
        <v>羽曳野市</v>
      </c>
      <c r="D25" s="102">
        <f>+'府内状況'!I28</f>
        <v>6888.659070742921</v>
      </c>
      <c r="F25" s="140">
        <v>23</v>
      </c>
      <c r="G25" s="140" t="s">
        <v>31</v>
      </c>
      <c r="H25" s="138">
        <v>7122.105790547131</v>
      </c>
      <c r="J25" s="104">
        <f>+'全国状況'!F28</f>
        <v>22</v>
      </c>
      <c r="K25" s="101" t="str">
        <f>'全国状況'!B28</f>
        <v>愛知県</v>
      </c>
      <c r="L25" s="102">
        <f>+'全国状況'!E28</f>
        <v>11629.690814492897</v>
      </c>
      <c r="N25" s="139">
        <v>23</v>
      </c>
      <c r="O25" s="140" t="s">
        <v>127</v>
      </c>
      <c r="P25" s="141">
        <v>11582.345237307458</v>
      </c>
    </row>
    <row r="26" spans="2:16" ht="13.5">
      <c r="B26" s="101">
        <f>+'府内状況'!J29</f>
        <v>27</v>
      </c>
      <c r="C26" s="101" t="str">
        <f>'府内状況'!B29</f>
        <v>門真市</v>
      </c>
      <c r="D26" s="102">
        <f>+'府内状況'!I29</f>
        <v>6590.666514309823</v>
      </c>
      <c r="F26" s="140">
        <v>24</v>
      </c>
      <c r="G26" s="140" t="s">
        <v>41</v>
      </c>
      <c r="H26" s="138">
        <v>7092.258491847827</v>
      </c>
      <c r="J26" s="104">
        <f>+'全国状況'!F29</f>
        <v>34</v>
      </c>
      <c r="K26" s="101" t="str">
        <f>'全国状況'!B29</f>
        <v>三重県</v>
      </c>
      <c r="L26" s="102">
        <f>+'全国状況'!E29</f>
        <v>8466.861750876644</v>
      </c>
      <c r="N26" s="139">
        <v>24</v>
      </c>
      <c r="O26" s="140" t="s">
        <v>142</v>
      </c>
      <c r="P26" s="141">
        <v>11215.340708536889</v>
      </c>
    </row>
    <row r="27" spans="2:16" ht="13.5">
      <c r="B27" s="101">
        <f>+'府内状況'!J30</f>
        <v>39</v>
      </c>
      <c r="C27" s="101" t="str">
        <f>'府内状況'!B30</f>
        <v>摂津市</v>
      </c>
      <c r="D27" s="102">
        <f>+'府内状況'!I30</f>
        <v>1082.2289841883746</v>
      </c>
      <c r="F27" s="140">
        <v>25</v>
      </c>
      <c r="G27" s="140" t="s">
        <v>14</v>
      </c>
      <c r="H27" s="138">
        <v>6943.804434277671</v>
      </c>
      <c r="J27" s="104">
        <f>+'全国状況'!F30</f>
        <v>35</v>
      </c>
      <c r="K27" s="101" t="str">
        <f>'全国状況'!B30</f>
        <v>滋賀県</v>
      </c>
      <c r="L27" s="102">
        <f>+'全国状況'!E30</f>
        <v>8176.742187964787</v>
      </c>
      <c r="N27" s="139">
        <v>25</v>
      </c>
      <c r="O27" s="140" t="s">
        <v>123</v>
      </c>
      <c r="P27" s="141">
        <v>11205.600423884942</v>
      </c>
    </row>
    <row r="28" spans="2:16" ht="13.5">
      <c r="B28" s="101">
        <f>+'府内状況'!J31</f>
        <v>36</v>
      </c>
      <c r="C28" s="101" t="str">
        <f>'府内状況'!B31</f>
        <v>高石市</v>
      </c>
      <c r="D28" s="102">
        <f>+'府内状況'!I31</f>
        <v>2642.8000170633904</v>
      </c>
      <c r="F28" s="140">
        <v>26</v>
      </c>
      <c r="G28" s="140" t="s">
        <v>24</v>
      </c>
      <c r="H28" s="138">
        <v>6888.659070742921</v>
      </c>
      <c r="J28" s="104">
        <f>+'全国状況'!F31</f>
        <v>32</v>
      </c>
      <c r="K28" s="101" t="str">
        <f>'全国状況'!B31</f>
        <v>京都府</v>
      </c>
      <c r="L28" s="102">
        <f>+'全国状況'!E31</f>
        <v>9190.759401571266</v>
      </c>
      <c r="N28" s="139">
        <v>26</v>
      </c>
      <c r="O28" s="140" t="s">
        <v>122</v>
      </c>
      <c r="P28" s="141">
        <v>11002.78935830679</v>
      </c>
    </row>
    <row r="29" spans="2:16" ht="13.5">
      <c r="B29" s="101">
        <f>+'府内状況'!J32</f>
        <v>3</v>
      </c>
      <c r="C29" s="101" t="str">
        <f>'府内状況'!B32</f>
        <v>藤井寺市</v>
      </c>
      <c r="D29" s="102">
        <f>+'府内状況'!I32</f>
        <v>33510.1763644239</v>
      </c>
      <c r="F29" s="140">
        <v>27</v>
      </c>
      <c r="G29" s="140" t="s">
        <v>25</v>
      </c>
      <c r="H29" s="138">
        <v>6590.666514309823</v>
      </c>
      <c r="J29" s="104">
        <f>+'全国状況'!F32</f>
        <v>38</v>
      </c>
      <c r="K29" s="101" t="str">
        <f>'全国状況'!B32</f>
        <v>大阪府</v>
      </c>
      <c r="L29" s="102">
        <f>+'全国状況'!E32</f>
        <v>7458.347764299956</v>
      </c>
      <c r="N29" s="139">
        <v>27</v>
      </c>
      <c r="O29" s="140" t="s">
        <v>144</v>
      </c>
      <c r="P29" s="141">
        <v>10914.264510023968</v>
      </c>
    </row>
    <row r="30" spans="2:16" ht="13.5">
      <c r="B30" s="101">
        <f>+'府内状況'!J33</f>
        <v>12</v>
      </c>
      <c r="C30" s="101" t="str">
        <f>'府内状況'!B33</f>
        <v>東大阪市</v>
      </c>
      <c r="D30" s="102">
        <f>+'府内状況'!I33</f>
        <v>14283.602773215172</v>
      </c>
      <c r="F30" s="140">
        <v>28</v>
      </c>
      <c r="G30" s="140" t="s">
        <v>12</v>
      </c>
      <c r="H30" s="138">
        <v>6145.8779920926645</v>
      </c>
      <c r="J30" s="104">
        <f>+'全国状況'!F33</f>
        <v>39</v>
      </c>
      <c r="K30" s="101" t="str">
        <f>'全国状況'!B33</f>
        <v>兵庫県</v>
      </c>
      <c r="L30" s="102">
        <f>+'全国状況'!E33</f>
        <v>7135.835897775123</v>
      </c>
      <c r="N30" s="139">
        <v>28</v>
      </c>
      <c r="O30" s="140" t="s">
        <v>126</v>
      </c>
      <c r="P30" s="141">
        <v>9600.400599946728</v>
      </c>
    </row>
    <row r="31" spans="2:16" ht="13.5">
      <c r="B31" s="101">
        <f>+'府内状況'!J34</f>
        <v>30</v>
      </c>
      <c r="C31" s="101" t="str">
        <f>'府内状況'!B34</f>
        <v>泉南市</v>
      </c>
      <c r="D31" s="102">
        <f>+'府内状況'!I34</f>
        <v>5004.543473179852</v>
      </c>
      <c r="F31" s="140">
        <v>29</v>
      </c>
      <c r="G31" s="140" t="s">
        <v>4</v>
      </c>
      <c r="H31" s="138">
        <v>5683.736612339931</v>
      </c>
      <c r="J31" s="104">
        <f>+'全国状況'!F34</f>
        <v>24</v>
      </c>
      <c r="K31" s="101" t="str">
        <f>'全国状況'!B34</f>
        <v>奈良県</v>
      </c>
      <c r="L31" s="102">
        <f>+'全国状況'!E34</f>
        <v>11215.340708536889</v>
      </c>
      <c r="N31" s="139">
        <v>29</v>
      </c>
      <c r="O31" s="140" t="s">
        <v>124</v>
      </c>
      <c r="P31" s="141">
        <v>9465.12054467375</v>
      </c>
    </row>
    <row r="32" spans="2:16" ht="13.5">
      <c r="B32" s="101">
        <f>+'府内状況'!J35</f>
        <v>23</v>
      </c>
      <c r="C32" s="101" t="str">
        <f>'府内状況'!B35</f>
        <v>四條畷市</v>
      </c>
      <c r="D32" s="102">
        <f>+'府内状況'!I35</f>
        <v>7122.105790547131</v>
      </c>
      <c r="F32" s="140">
        <v>30</v>
      </c>
      <c r="G32" s="140" t="s">
        <v>30</v>
      </c>
      <c r="H32" s="138">
        <v>5004.543473179852</v>
      </c>
      <c r="J32" s="104">
        <f>+'全国状況'!F35</f>
        <v>4</v>
      </c>
      <c r="K32" s="101" t="str">
        <f>'全国状況'!B35</f>
        <v>和歌山県</v>
      </c>
      <c r="L32" s="102">
        <f>+'全国状況'!E35</f>
        <v>23743.252944497108</v>
      </c>
      <c r="N32" s="139">
        <v>30</v>
      </c>
      <c r="O32" s="140" t="s">
        <v>145</v>
      </c>
      <c r="P32" s="141">
        <v>9386.623104577597</v>
      </c>
    </row>
    <row r="33" spans="2:16" ht="13.5">
      <c r="B33" s="101">
        <f>+'府内状況'!J36</f>
        <v>14</v>
      </c>
      <c r="C33" s="101" t="str">
        <f>'府内状況'!B36</f>
        <v>交野市</v>
      </c>
      <c r="D33" s="102">
        <f>+'府内状況'!I36</f>
        <v>12709.681188953693</v>
      </c>
      <c r="F33" s="140">
        <v>31</v>
      </c>
      <c r="G33" s="140" t="s">
        <v>8</v>
      </c>
      <c r="H33" s="138">
        <v>4415.718137089709</v>
      </c>
      <c r="J33" s="104">
        <f>+'全国状況'!F36</f>
        <v>27</v>
      </c>
      <c r="K33" s="101" t="str">
        <f>'全国状況'!B36</f>
        <v>鳥取県</v>
      </c>
      <c r="L33" s="102">
        <f>+'全国状況'!E36</f>
        <v>10914.264510023968</v>
      </c>
      <c r="N33" s="139">
        <v>31</v>
      </c>
      <c r="O33" s="140" t="s">
        <v>147</v>
      </c>
      <c r="P33" s="141">
        <v>9208.682857366937</v>
      </c>
    </row>
    <row r="34" spans="2:16" ht="13.5">
      <c r="B34" s="101">
        <f>+'府内状況'!J37</f>
        <v>33</v>
      </c>
      <c r="C34" s="101" t="str">
        <f>'府内状況'!B37</f>
        <v>島本町</v>
      </c>
      <c r="D34" s="102">
        <f>+'府内状況'!I37</f>
        <v>3895.406720942318</v>
      </c>
      <c r="F34" s="140">
        <v>32</v>
      </c>
      <c r="G34" s="140" t="s">
        <v>2</v>
      </c>
      <c r="H34" s="138">
        <v>3949.456912362754</v>
      </c>
      <c r="J34" s="104">
        <f>+'全国状況'!F37</f>
        <v>30</v>
      </c>
      <c r="K34" s="101" t="str">
        <f>'全国状況'!B37</f>
        <v>島根県</v>
      </c>
      <c r="L34" s="102">
        <f>+'全国状況'!E37</f>
        <v>9386.623104577597</v>
      </c>
      <c r="N34" s="139">
        <v>32</v>
      </c>
      <c r="O34" s="140" t="s">
        <v>139</v>
      </c>
      <c r="P34" s="141">
        <v>9190.759401571266</v>
      </c>
    </row>
    <row r="35" spans="2:16" ht="13.5">
      <c r="B35" s="101">
        <f>+'府内状況'!J38</f>
        <v>13</v>
      </c>
      <c r="C35" s="101" t="str">
        <f>'府内状況'!B38</f>
        <v>豊能町</v>
      </c>
      <c r="D35" s="102">
        <f>+'府内状況'!I38</f>
        <v>13778.577613727055</v>
      </c>
      <c r="F35" s="140">
        <v>33</v>
      </c>
      <c r="G35" s="140" t="s">
        <v>33</v>
      </c>
      <c r="H35" s="138">
        <v>3895.406720942318</v>
      </c>
      <c r="J35" s="104">
        <f>+'全国状況'!F38</f>
        <v>17</v>
      </c>
      <c r="K35" s="101" t="str">
        <f>'全国状況'!B38</f>
        <v>岡山県</v>
      </c>
      <c r="L35" s="102">
        <f>+'全国状況'!E38</f>
        <v>12320.218591729274</v>
      </c>
      <c r="N35" s="139">
        <v>33</v>
      </c>
      <c r="O35" s="140" t="s">
        <v>117</v>
      </c>
      <c r="P35" s="141">
        <v>8881.504273222145</v>
      </c>
    </row>
    <row r="36" spans="2:16" ht="13.5">
      <c r="B36" s="101">
        <f>+'府内状況'!J39</f>
        <v>1</v>
      </c>
      <c r="C36" s="101" t="str">
        <f>'府内状況'!B39</f>
        <v>能勢町</v>
      </c>
      <c r="D36" s="102">
        <f>+'府内状況'!I39</f>
        <v>48016.73877683799</v>
      </c>
      <c r="F36" s="140">
        <v>34</v>
      </c>
      <c r="G36" s="140" t="s">
        <v>43</v>
      </c>
      <c r="H36" s="138">
        <v>3512.9370491803284</v>
      </c>
      <c r="J36" s="104">
        <f>+'全国状況'!F39</f>
        <v>31</v>
      </c>
      <c r="K36" s="101" t="str">
        <f>'全国状況'!B39</f>
        <v>広島県</v>
      </c>
      <c r="L36" s="102">
        <f>+'全国状況'!E39</f>
        <v>9208.682857366937</v>
      </c>
      <c r="N36" s="139">
        <v>34</v>
      </c>
      <c r="O36" s="140" t="s">
        <v>137</v>
      </c>
      <c r="P36" s="141">
        <v>8466.861750876644</v>
      </c>
    </row>
    <row r="37" spans="2:16" ht="13.5">
      <c r="B37" s="101">
        <f>+'府内状況'!J40</f>
        <v>35</v>
      </c>
      <c r="C37" s="101" t="str">
        <f>'府内状況'!B40</f>
        <v>忠岡町</v>
      </c>
      <c r="D37" s="102">
        <f>+'府内状況'!I40</f>
        <v>2729.926215762996</v>
      </c>
      <c r="F37" s="140">
        <v>35</v>
      </c>
      <c r="G37" s="140" t="s">
        <v>36</v>
      </c>
      <c r="H37" s="138">
        <v>2729.926215762996</v>
      </c>
      <c r="J37" s="104">
        <f>+'全国状況'!F40</f>
        <v>13</v>
      </c>
      <c r="K37" s="101" t="str">
        <f>'全国状況'!B40</f>
        <v>山口県</v>
      </c>
      <c r="L37" s="102">
        <f>+'全国状況'!E40</f>
        <v>14740.690071372836</v>
      </c>
      <c r="N37" s="139">
        <v>35</v>
      </c>
      <c r="O37" s="140" t="s">
        <v>138</v>
      </c>
      <c r="P37" s="141">
        <v>8176.742187964787</v>
      </c>
    </row>
    <row r="38" spans="2:16" ht="13.5">
      <c r="B38" s="101">
        <f>+'府内状況'!J41</f>
        <v>22</v>
      </c>
      <c r="C38" s="101" t="str">
        <f>'府内状況'!B41</f>
        <v>熊取町</v>
      </c>
      <c r="D38" s="102">
        <f>+'府内状況'!I41</f>
        <v>7313.350999038359</v>
      </c>
      <c r="F38" s="140">
        <v>36</v>
      </c>
      <c r="G38" s="140" t="s">
        <v>27</v>
      </c>
      <c r="H38" s="138">
        <v>2642.8000170633904</v>
      </c>
      <c r="J38" s="104">
        <f>+'全国状況'!F41</f>
        <v>8</v>
      </c>
      <c r="K38" s="101" t="str">
        <f>'全国状況'!B41</f>
        <v>徳島県</v>
      </c>
      <c r="L38" s="102">
        <f>+'全国状況'!E41</f>
        <v>17553.340538932203</v>
      </c>
      <c r="N38" s="139">
        <v>36</v>
      </c>
      <c r="O38" s="140" t="s">
        <v>128</v>
      </c>
      <c r="P38" s="141">
        <v>8158.783448668354</v>
      </c>
    </row>
    <row r="39" spans="2:16" ht="13.5">
      <c r="B39" s="101">
        <f>+'府内状況'!J42</f>
        <v>40</v>
      </c>
      <c r="C39" s="101" t="str">
        <f>'府内状況'!B42</f>
        <v>田尻町</v>
      </c>
      <c r="D39" s="102">
        <f>+'府内状況'!I42</f>
        <v>21.46244284781189</v>
      </c>
      <c r="F39" s="140">
        <v>37</v>
      </c>
      <c r="G39" s="140" t="s">
        <v>18</v>
      </c>
      <c r="H39" s="138">
        <v>1334.817803801765</v>
      </c>
      <c r="J39" s="104">
        <f>+'全国状況'!F42</f>
        <v>20</v>
      </c>
      <c r="K39" s="101" t="str">
        <f>'全国状況'!B42</f>
        <v>香川県</v>
      </c>
      <c r="L39" s="102">
        <f>+'全国状況'!E42</f>
        <v>11978.073303690457</v>
      </c>
      <c r="N39" s="139">
        <v>37</v>
      </c>
      <c r="O39" s="140" t="s">
        <v>116</v>
      </c>
      <c r="P39" s="141">
        <v>7873.579080740724</v>
      </c>
    </row>
    <row r="40" spans="2:16" ht="13.5">
      <c r="B40" s="101">
        <f>+'府内状況'!J43</f>
        <v>18</v>
      </c>
      <c r="C40" s="101" t="str">
        <f>'府内状況'!B43</f>
        <v>阪南市</v>
      </c>
      <c r="D40" s="102">
        <f>+'府内状況'!I43</f>
        <v>8974.421742295559</v>
      </c>
      <c r="F40" s="140">
        <v>38</v>
      </c>
      <c r="G40" s="140" t="s">
        <v>21</v>
      </c>
      <c r="H40" s="138">
        <v>1162.8147455976416</v>
      </c>
      <c r="J40" s="104">
        <f>+'全国状況'!F43</f>
        <v>5</v>
      </c>
      <c r="K40" s="101" t="str">
        <f>'全国状況'!B43</f>
        <v>愛媛県</v>
      </c>
      <c r="L40" s="102">
        <f>+'全国状況'!E43</f>
        <v>22862.537469391027</v>
      </c>
      <c r="N40" s="139">
        <v>38</v>
      </c>
      <c r="O40" s="140" t="s">
        <v>140</v>
      </c>
      <c r="P40" s="141">
        <v>7458.347764299956</v>
      </c>
    </row>
    <row r="41" spans="2:16" ht="13.5">
      <c r="B41" s="101">
        <f>+'府内状況'!J44</f>
        <v>42</v>
      </c>
      <c r="C41" s="101" t="str">
        <f>'府内状況'!B44</f>
        <v>岬町</v>
      </c>
      <c r="D41" s="102">
        <f>+'府内状況'!I44</f>
        <v>0</v>
      </c>
      <c r="F41" s="140">
        <v>39</v>
      </c>
      <c r="G41" s="140" t="s">
        <v>26</v>
      </c>
      <c r="H41" s="138">
        <v>1082.2289841883746</v>
      </c>
      <c r="J41" s="104">
        <f>+'全国状況'!F44</f>
        <v>46</v>
      </c>
      <c r="K41" s="101" t="str">
        <f>'全国状況'!B44</f>
        <v>高知県</v>
      </c>
      <c r="L41" s="102">
        <f>+'全国状況'!E44</f>
        <v>3548.884580819922</v>
      </c>
      <c r="N41" s="139">
        <v>39</v>
      </c>
      <c r="O41" s="140" t="s">
        <v>141</v>
      </c>
      <c r="P41" s="141">
        <v>7135.835897775123</v>
      </c>
    </row>
    <row r="42" spans="2:16" ht="13.5">
      <c r="B42" s="101">
        <f>+'府内状況'!J45</f>
        <v>24</v>
      </c>
      <c r="C42" s="101" t="str">
        <f>'府内状況'!B45</f>
        <v>太子町</v>
      </c>
      <c r="D42" s="102">
        <f>+'府内状況'!I45</f>
        <v>7092.258491847827</v>
      </c>
      <c r="F42" s="140">
        <v>40</v>
      </c>
      <c r="G42" s="140" t="s">
        <v>38</v>
      </c>
      <c r="H42" s="138">
        <v>21.46244284781189</v>
      </c>
      <c r="J42" s="104">
        <f>+'全国状況'!F45</f>
        <v>18</v>
      </c>
      <c r="K42" s="101" t="str">
        <f>'全国状況'!B45</f>
        <v>福岡県</v>
      </c>
      <c r="L42" s="102">
        <f>+'全国状況'!E45</f>
        <v>12148.321128995474</v>
      </c>
      <c r="N42" s="139">
        <v>40</v>
      </c>
      <c r="O42" s="140" t="s">
        <v>114</v>
      </c>
      <c r="P42" s="141">
        <v>7133.905536150456</v>
      </c>
    </row>
    <row r="43" spans="2:16" ht="13.5">
      <c r="B43" s="101">
        <f>+'府内状況'!J46</f>
        <v>21</v>
      </c>
      <c r="C43" s="101" t="str">
        <f>'府内状況'!B46</f>
        <v>河南町</v>
      </c>
      <c r="D43" s="102">
        <f>+'府内状況'!I46</f>
        <v>7543.433893557423</v>
      </c>
      <c r="F43" s="140">
        <v>41</v>
      </c>
      <c r="G43" s="140" t="s">
        <v>3</v>
      </c>
      <c r="H43" s="138">
        <v>0.29079178954680035</v>
      </c>
      <c r="J43" s="104">
        <f>+'全国状況'!F46</f>
        <v>12</v>
      </c>
      <c r="K43" s="101" t="str">
        <f>'全国状況'!B46</f>
        <v>佐賀県</v>
      </c>
      <c r="L43" s="102">
        <f>+'全国状況'!E46</f>
        <v>14859.678023183562</v>
      </c>
      <c r="N43" s="139">
        <v>41</v>
      </c>
      <c r="O43" s="140" t="s">
        <v>125</v>
      </c>
      <c r="P43" s="141">
        <v>7121.882165817232</v>
      </c>
    </row>
    <row r="44" spans="2:16" ht="13.5">
      <c r="B44" s="101">
        <f>+'府内状況'!J47</f>
        <v>34</v>
      </c>
      <c r="C44" s="101" t="str">
        <f>'府内状況'!B47</f>
        <v>千早赤阪村</v>
      </c>
      <c r="D44" s="102">
        <f>+'府内状況'!I47</f>
        <v>3512.9370491803284</v>
      </c>
      <c r="F44" s="140">
        <v>42</v>
      </c>
      <c r="G44" s="140" t="s">
        <v>40</v>
      </c>
      <c r="H44" s="138">
        <v>0</v>
      </c>
      <c r="J44" s="104">
        <f>+'全国状況'!F47</f>
        <v>43</v>
      </c>
      <c r="K44" s="101" t="str">
        <f>'全国状況'!B47</f>
        <v>長崎県</v>
      </c>
      <c r="L44" s="102">
        <f>+'全国状況'!E47</f>
        <v>6462.716958548947</v>
      </c>
      <c r="N44" s="139">
        <v>42</v>
      </c>
      <c r="O44" s="140" t="s">
        <v>129</v>
      </c>
      <c r="P44" s="141">
        <v>6537.746652383247</v>
      </c>
    </row>
    <row r="45" spans="2:16" ht="13.5">
      <c r="B45" s="101">
        <f>+'府内状況'!J48</f>
        <v>8</v>
      </c>
      <c r="C45" s="101" t="str">
        <f>'府内状況'!B48</f>
        <v>大阪狭山市</v>
      </c>
      <c r="D45" s="102">
        <f>+'府内状況'!I48</f>
        <v>18634.721356632523</v>
      </c>
      <c r="F45" s="140">
        <v>43</v>
      </c>
      <c r="G45" s="140" t="s">
        <v>19</v>
      </c>
      <c r="H45" s="138">
        <v>-50270.20160991172</v>
      </c>
      <c r="J45" s="104">
        <f>+'全国状況'!F48</f>
        <v>6</v>
      </c>
      <c r="K45" s="101" t="str">
        <f>'全国状況'!B48</f>
        <v>熊本県</v>
      </c>
      <c r="L45" s="102">
        <f>+'全国状況'!E48</f>
        <v>20182.592200510826</v>
      </c>
      <c r="N45" s="139">
        <v>43</v>
      </c>
      <c r="O45" s="140" t="s">
        <v>155</v>
      </c>
      <c r="P45" s="141">
        <v>6462.716958548947</v>
      </c>
    </row>
    <row r="46" spans="10:16" ht="13.5">
      <c r="J46" s="104">
        <f>+'全国状況'!F49</f>
        <v>3</v>
      </c>
      <c r="K46" s="101" t="str">
        <f>'全国状況'!B49</f>
        <v>大分県</v>
      </c>
      <c r="L46" s="102">
        <f>+'全国状況'!E49</f>
        <v>26232.49846254323</v>
      </c>
      <c r="N46" s="139">
        <v>44</v>
      </c>
      <c r="O46" s="140" t="s">
        <v>160</v>
      </c>
      <c r="P46" s="141">
        <v>6434.020829834958</v>
      </c>
    </row>
    <row r="47" spans="10:16" ht="13.5">
      <c r="J47" s="104">
        <f>+'全国状況'!F50</f>
        <v>16</v>
      </c>
      <c r="K47" s="101" t="str">
        <f>'全国状況'!B50</f>
        <v>宮崎県</v>
      </c>
      <c r="L47" s="102">
        <f>+'全国状況'!E50</f>
        <v>12967.514024134258</v>
      </c>
      <c r="N47" s="139">
        <v>45</v>
      </c>
      <c r="O47" s="140" t="s">
        <v>130</v>
      </c>
      <c r="P47" s="141">
        <v>4183.947704605718</v>
      </c>
    </row>
    <row r="48" spans="10:16" ht="13.5">
      <c r="J48" s="104">
        <f>+'全国状況'!F51</f>
        <v>47</v>
      </c>
      <c r="K48" s="101" t="str">
        <f>'全国状況'!B51</f>
        <v>鹿児島県</v>
      </c>
      <c r="L48" s="102">
        <f>+'全国状況'!E51</f>
        <v>1958.2716039926518</v>
      </c>
      <c r="N48" s="139">
        <v>46</v>
      </c>
      <c r="O48" s="140" t="s">
        <v>152</v>
      </c>
      <c r="P48" s="141">
        <v>3548.884580819922</v>
      </c>
    </row>
    <row r="49" spans="10:16" ht="13.5">
      <c r="J49" s="104">
        <f>+'全国状況'!F52</f>
        <v>44</v>
      </c>
      <c r="K49" s="101" t="str">
        <f>'全国状況'!B52</f>
        <v>沖縄県</v>
      </c>
      <c r="L49" s="102">
        <f>+'全国状況'!E52</f>
        <v>6434.020829834958</v>
      </c>
      <c r="N49" s="139">
        <v>47</v>
      </c>
      <c r="O49" s="140" t="s">
        <v>159</v>
      </c>
      <c r="P49" s="141">
        <v>1958.2716039926518</v>
      </c>
    </row>
    <row r="51" ht="13.5">
      <c r="L51" s="102">
        <f>SUM(L3:L50)</f>
        <v>579967.028511828</v>
      </c>
    </row>
    <row r="52" spans="11:12" ht="13.5">
      <c r="K52" t="s">
        <v>162</v>
      </c>
      <c r="L52" s="103">
        <f>L51/47</f>
        <v>12339.724010889959</v>
      </c>
    </row>
    <row r="53" ht="13.5">
      <c r="D53" s="1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2023-07-24T07:34:58Z</cp:lastPrinted>
  <dcterms:created xsi:type="dcterms:W3CDTF">2011-03-22T09:22:31Z</dcterms:created>
  <dcterms:modified xsi:type="dcterms:W3CDTF">2023-09-20T04:26:41Z</dcterms:modified>
  <cp:category/>
  <cp:version/>
  <cp:contentType/>
  <cp:contentStatus/>
</cp:coreProperties>
</file>