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22.21\kokuho\11_国保制度\91_各種調査・統計\各種データ\Webページ用\（H30更新）H29(速報値)各種データ\08府内市町村別国保会計の予算決算状況（H28)\"/>
    </mc:Choice>
  </mc:AlternateContent>
  <bookViews>
    <workbookView xWindow="840" yWindow="330" windowWidth="19155" windowHeight="6645"/>
  </bookViews>
  <sheets>
    <sheet name="01 大阪市" sheetId="1" r:id="rId1"/>
    <sheet name="02 堺市" sheetId="2" r:id="rId2"/>
    <sheet name="03 岸和田市" sheetId="3" r:id="rId3"/>
    <sheet name="04 豊中市" sheetId="4" r:id="rId4"/>
    <sheet name="05 池田市" sheetId="5" r:id="rId5"/>
    <sheet name="06 吹田市" sheetId="6" r:id="rId6"/>
    <sheet name="07 泉大津市" sheetId="7" r:id="rId7"/>
    <sheet name="08 高槻市" sheetId="8" r:id="rId8"/>
    <sheet name="09 貝塚市" sheetId="9" r:id="rId9"/>
    <sheet name="10 守口市" sheetId="10" r:id="rId10"/>
    <sheet name="11 枚方市" sheetId="11" r:id="rId11"/>
    <sheet name="12茨木市" sheetId="12" r:id="rId12"/>
    <sheet name="13八尾市" sheetId="13" r:id="rId13"/>
    <sheet name="14泉佐野市" sheetId="14" r:id="rId14"/>
    <sheet name="15富田林市" sheetId="15" r:id="rId15"/>
    <sheet name="16寝屋川市" sheetId="16" r:id="rId16"/>
    <sheet name="17河内長野市 " sheetId="17" r:id="rId17"/>
    <sheet name="18松原市" sheetId="18" r:id="rId18"/>
    <sheet name="19大東市" sheetId="19" r:id="rId19"/>
    <sheet name="20和泉市" sheetId="20" r:id="rId20"/>
    <sheet name="21箕面市" sheetId="21" r:id="rId21"/>
    <sheet name="22柏原市" sheetId="22" r:id="rId22"/>
    <sheet name="23羽曳野市" sheetId="23" r:id="rId23"/>
    <sheet name="24門真市" sheetId="24" r:id="rId24"/>
    <sheet name="25摂津市" sheetId="25" r:id="rId25"/>
    <sheet name="26高石市" sheetId="26" r:id="rId26"/>
    <sheet name="27藤井寺市" sheetId="27" r:id="rId27"/>
    <sheet name="28東大阪市" sheetId="28" r:id="rId28"/>
    <sheet name="29泉南市" sheetId="29" r:id="rId29"/>
    <sheet name="30四條畷市" sheetId="30" r:id="rId30"/>
    <sheet name="31交野市" sheetId="31" r:id="rId31"/>
    <sheet name="32島本町" sheetId="32" r:id="rId32"/>
    <sheet name="33豊能町" sheetId="33" r:id="rId33"/>
    <sheet name="34能勢町" sheetId="34" r:id="rId34"/>
    <sheet name="35忠岡町" sheetId="35" r:id="rId35"/>
    <sheet name="36熊取町" sheetId="36" r:id="rId36"/>
    <sheet name="37田尻町" sheetId="37" r:id="rId37"/>
    <sheet name="38阪南市" sheetId="38" r:id="rId38"/>
    <sheet name="39岬町" sheetId="39" r:id="rId39"/>
    <sheet name="40太子町" sheetId="40" r:id="rId40"/>
    <sheet name="41河南町" sheetId="41" r:id="rId41"/>
    <sheet name="42千早赤坂村" sheetId="42" r:id="rId42"/>
    <sheet name="43大阪狭山市" sheetId="43" r:id="rId43"/>
  </sheets>
  <calcPr calcId="162913"/>
</workbook>
</file>

<file path=xl/calcChain.xml><?xml version="1.0" encoding="utf-8"?>
<calcChain xmlns="http://schemas.openxmlformats.org/spreadsheetml/2006/main">
  <c r="F15" i="24" l="1"/>
  <c r="E15" i="24"/>
  <c r="D15" i="24"/>
  <c r="E15" i="19" l="1"/>
  <c r="J39" i="38" l="1"/>
  <c r="D15" i="1" l="1"/>
  <c r="A1" i="43"/>
  <c r="A1" i="42"/>
  <c r="A1" i="41"/>
  <c r="A1" i="40"/>
  <c r="A1" i="39"/>
  <c r="A1" i="38"/>
  <c r="A1" i="37"/>
  <c r="A1" i="36"/>
  <c r="A1" i="35"/>
  <c r="A1" i="34"/>
  <c r="A1" i="33"/>
  <c r="A1" i="32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A1" i="17"/>
  <c r="A1" i="16"/>
  <c r="A1" i="15"/>
  <c r="A1" i="14"/>
  <c r="A1" i="13"/>
  <c r="A1" i="12"/>
  <c r="A1" i="11"/>
  <c r="A1" i="10"/>
  <c r="A1" i="9"/>
  <c r="A1" i="8"/>
  <c r="E33" i="32" l="1"/>
  <c r="J5" i="32" l="1"/>
  <c r="I3" i="11"/>
  <c r="I3" i="12"/>
  <c r="I3" i="13"/>
  <c r="I3" i="14"/>
  <c r="I3" i="15"/>
  <c r="I3" i="16"/>
  <c r="I3" i="17"/>
  <c r="I3" i="18"/>
  <c r="I3" i="19"/>
  <c r="I3" i="20"/>
  <c r="I3" i="21"/>
  <c r="I3" i="22"/>
  <c r="I3" i="23"/>
  <c r="I3" i="24"/>
  <c r="I3" i="25"/>
  <c r="I3" i="26"/>
  <c r="I3" i="27"/>
  <c r="I3" i="28"/>
  <c r="I3" i="29"/>
  <c r="I3" i="30"/>
  <c r="I3" i="31"/>
  <c r="I3" i="32"/>
  <c r="I3" i="33"/>
  <c r="I3" i="34"/>
  <c r="I3" i="35"/>
  <c r="I3" i="36"/>
  <c r="I3" i="37"/>
  <c r="I3" i="38"/>
  <c r="I3" i="39"/>
  <c r="I3" i="40"/>
  <c r="I3" i="41"/>
  <c r="I3" i="42"/>
  <c r="I3" i="43"/>
  <c r="I3" i="10"/>
  <c r="I21" i="11" l="1"/>
  <c r="I21" i="12"/>
  <c r="I21" i="13"/>
  <c r="I21" i="14"/>
  <c r="I21" i="15"/>
  <c r="I21" i="16"/>
  <c r="I21" i="17"/>
  <c r="I21" i="18"/>
  <c r="I21" i="19"/>
  <c r="I21" i="20"/>
  <c r="I21" i="21"/>
  <c r="I21" i="22"/>
  <c r="I21" i="23"/>
  <c r="I21" i="24"/>
  <c r="I21" i="25"/>
  <c r="I21" i="26"/>
  <c r="I21" i="27"/>
  <c r="I21" i="28"/>
  <c r="I21" i="29"/>
  <c r="I21" i="30"/>
  <c r="I21" i="31"/>
  <c r="I21" i="32"/>
  <c r="I21" i="33"/>
  <c r="I21" i="34"/>
  <c r="I21" i="35"/>
  <c r="I21" i="36"/>
  <c r="I21" i="37"/>
  <c r="I21" i="38"/>
  <c r="I21" i="39"/>
  <c r="I21" i="40"/>
  <c r="I21" i="41"/>
  <c r="I21" i="42"/>
  <c r="I21" i="43"/>
  <c r="I21" i="10"/>
  <c r="D21" i="11"/>
  <c r="D21" i="12"/>
  <c r="D21" i="13"/>
  <c r="D21" i="14"/>
  <c r="D21" i="15"/>
  <c r="D21" i="16"/>
  <c r="D21" i="17"/>
  <c r="D21" i="18"/>
  <c r="D21" i="19"/>
  <c r="D21" i="20"/>
  <c r="D21" i="21"/>
  <c r="D21" i="22"/>
  <c r="D21" i="23"/>
  <c r="D21" i="24"/>
  <c r="D21" i="25"/>
  <c r="D21" i="26"/>
  <c r="D21" i="27"/>
  <c r="D21" i="28"/>
  <c r="D21" i="29"/>
  <c r="D21" i="30"/>
  <c r="D21" i="31"/>
  <c r="D21" i="32"/>
  <c r="D21" i="33"/>
  <c r="D21" i="34"/>
  <c r="D21" i="35"/>
  <c r="D21" i="36"/>
  <c r="D21" i="37"/>
  <c r="D21" i="38"/>
  <c r="D21" i="39"/>
  <c r="D21" i="40"/>
  <c r="D21" i="41"/>
  <c r="D21" i="42"/>
  <c r="D21" i="43"/>
  <c r="D21" i="10"/>
  <c r="D3" i="12"/>
  <c r="D3" i="13"/>
  <c r="D3" i="14"/>
  <c r="D3" i="15"/>
  <c r="D3" i="16"/>
  <c r="D3" i="17"/>
  <c r="D3" i="18"/>
  <c r="D3" i="19"/>
  <c r="D3" i="20"/>
  <c r="D3" i="21"/>
  <c r="D3" i="22"/>
  <c r="D3" i="23"/>
  <c r="D3" i="24"/>
  <c r="D3" i="25"/>
  <c r="D3" i="26"/>
  <c r="D3" i="27"/>
  <c r="D3" i="28"/>
  <c r="D3" i="29"/>
  <c r="D3" i="30"/>
  <c r="D3" i="31"/>
  <c r="D3" i="32"/>
  <c r="D3" i="33"/>
  <c r="D3" i="34"/>
  <c r="D3" i="35"/>
  <c r="D3" i="36"/>
  <c r="D3" i="37"/>
  <c r="D3" i="38"/>
  <c r="D3" i="39"/>
  <c r="D3" i="40"/>
  <c r="D3" i="41"/>
  <c r="D3" i="42"/>
  <c r="D3" i="43"/>
  <c r="D3" i="11"/>
  <c r="J43" i="43" l="1"/>
  <c r="J42" i="43"/>
  <c r="J36" i="43"/>
  <c r="J35" i="43"/>
  <c r="J34" i="43"/>
  <c r="I33" i="43"/>
  <c r="I37" i="43" s="1"/>
  <c r="D33" i="43"/>
  <c r="J32" i="43"/>
  <c r="J31" i="43"/>
  <c r="H31" i="43"/>
  <c r="G31" i="43"/>
  <c r="H30" i="43"/>
  <c r="J30" i="43"/>
  <c r="H29" i="43"/>
  <c r="J29" i="43"/>
  <c r="H28" i="43"/>
  <c r="J28" i="43"/>
  <c r="H27" i="43"/>
  <c r="J27" i="43"/>
  <c r="H26" i="43"/>
  <c r="J26" i="43"/>
  <c r="H25" i="43"/>
  <c r="J25" i="43"/>
  <c r="H24" i="43"/>
  <c r="J24" i="43"/>
  <c r="H23" i="43"/>
  <c r="J23" i="43"/>
  <c r="E33" i="43"/>
  <c r="E37" i="43" s="1"/>
  <c r="J18" i="43"/>
  <c r="J17" i="43"/>
  <c r="J16" i="43"/>
  <c r="I15" i="43"/>
  <c r="I39" i="43" s="1"/>
  <c r="H14" i="43"/>
  <c r="J14" i="43"/>
  <c r="G14" i="43"/>
  <c r="H13" i="43"/>
  <c r="J13" i="43"/>
  <c r="G13" i="43"/>
  <c r="H12" i="43"/>
  <c r="J12" i="43"/>
  <c r="G12" i="43"/>
  <c r="H11" i="43"/>
  <c r="J11" i="43"/>
  <c r="G11" i="43"/>
  <c r="J10" i="43"/>
  <c r="H10" i="43"/>
  <c r="G10" i="43"/>
  <c r="G9" i="43"/>
  <c r="G8" i="43"/>
  <c r="E15" i="43"/>
  <c r="E19" i="43" s="1"/>
  <c r="J43" i="42"/>
  <c r="J42" i="42"/>
  <c r="J36" i="42"/>
  <c r="J35" i="42"/>
  <c r="J34" i="42"/>
  <c r="I33" i="42"/>
  <c r="J32" i="42"/>
  <c r="G32" i="42"/>
  <c r="H32" i="42"/>
  <c r="J31" i="42"/>
  <c r="G31" i="42"/>
  <c r="H31" i="42"/>
  <c r="J30" i="42"/>
  <c r="G30" i="42"/>
  <c r="H30" i="42"/>
  <c r="J29" i="42"/>
  <c r="G29" i="42"/>
  <c r="H29" i="42"/>
  <c r="J28" i="42"/>
  <c r="G28" i="42"/>
  <c r="H28" i="42"/>
  <c r="J27" i="42"/>
  <c r="G27" i="42"/>
  <c r="H27" i="42"/>
  <c r="J26" i="42"/>
  <c r="G26" i="42"/>
  <c r="H26" i="42"/>
  <c r="J25" i="42"/>
  <c r="G25" i="42"/>
  <c r="H25" i="42"/>
  <c r="J24" i="42"/>
  <c r="G24" i="42"/>
  <c r="H24" i="42"/>
  <c r="J23" i="42"/>
  <c r="G23" i="42"/>
  <c r="F33" i="42"/>
  <c r="F37" i="42" s="1"/>
  <c r="D33" i="42"/>
  <c r="J18" i="42"/>
  <c r="J17" i="42"/>
  <c r="J16" i="42"/>
  <c r="I15" i="42"/>
  <c r="J14" i="42"/>
  <c r="G14" i="42"/>
  <c r="H14" i="42"/>
  <c r="J13" i="42"/>
  <c r="G13" i="42"/>
  <c r="H13" i="42"/>
  <c r="J12" i="42"/>
  <c r="G12" i="42"/>
  <c r="H12" i="42"/>
  <c r="J11" i="42"/>
  <c r="G11" i="42"/>
  <c r="H11" i="42"/>
  <c r="J10" i="42"/>
  <c r="G10" i="42"/>
  <c r="H10" i="42"/>
  <c r="J9" i="42"/>
  <c r="G9" i="42"/>
  <c r="H9" i="42"/>
  <c r="J8" i="42"/>
  <c r="G8" i="42"/>
  <c r="H8" i="42"/>
  <c r="J7" i="42"/>
  <c r="G7" i="42"/>
  <c r="H7" i="42"/>
  <c r="J6" i="42"/>
  <c r="G6" i="42"/>
  <c r="H6" i="42"/>
  <c r="J5" i="42"/>
  <c r="G5" i="42"/>
  <c r="F15" i="42"/>
  <c r="E15" i="42"/>
  <c r="E19" i="42" s="1"/>
  <c r="D15" i="42"/>
  <c r="J43" i="41"/>
  <c r="J42" i="41"/>
  <c r="J36" i="41"/>
  <c r="J35" i="41"/>
  <c r="J34" i="41"/>
  <c r="I33" i="41"/>
  <c r="I37" i="41" s="1"/>
  <c r="J32" i="41"/>
  <c r="J31" i="41"/>
  <c r="H31" i="41"/>
  <c r="G31" i="41"/>
  <c r="H30" i="41"/>
  <c r="J30" i="41"/>
  <c r="H29" i="41"/>
  <c r="J29" i="41"/>
  <c r="H28" i="41"/>
  <c r="J28" i="41"/>
  <c r="H27" i="41"/>
  <c r="J27" i="41"/>
  <c r="H26" i="41"/>
  <c r="J26" i="41"/>
  <c r="H25" i="41"/>
  <c r="J25" i="41"/>
  <c r="H24" i="41"/>
  <c r="J24" i="41"/>
  <c r="H23" i="41"/>
  <c r="J23" i="41"/>
  <c r="E33" i="41"/>
  <c r="E37" i="41" s="1"/>
  <c r="J18" i="41"/>
  <c r="J17" i="41"/>
  <c r="J16" i="41"/>
  <c r="I15" i="41"/>
  <c r="I19" i="41" s="1"/>
  <c r="H14" i="41"/>
  <c r="J14" i="41"/>
  <c r="G14" i="41"/>
  <c r="H13" i="41"/>
  <c r="J13" i="41"/>
  <c r="G13" i="41"/>
  <c r="H12" i="41"/>
  <c r="J12" i="41"/>
  <c r="G12" i="41"/>
  <c r="H11" i="41"/>
  <c r="J11" i="41"/>
  <c r="G11" i="41"/>
  <c r="J10" i="41"/>
  <c r="G10" i="41"/>
  <c r="G7" i="41"/>
  <c r="G6" i="41"/>
  <c r="E15" i="41"/>
  <c r="E19" i="41" s="1"/>
  <c r="J43" i="40"/>
  <c r="J42" i="40"/>
  <c r="J36" i="40"/>
  <c r="J35" i="40"/>
  <c r="J34" i="40"/>
  <c r="I33" i="40"/>
  <c r="J32" i="40"/>
  <c r="G32" i="40"/>
  <c r="H32" i="40"/>
  <c r="J31" i="40"/>
  <c r="G31" i="40"/>
  <c r="H31" i="40"/>
  <c r="J30" i="40"/>
  <c r="G30" i="40"/>
  <c r="H30" i="40"/>
  <c r="J29" i="40"/>
  <c r="G29" i="40"/>
  <c r="H29" i="40"/>
  <c r="J28" i="40"/>
  <c r="G28" i="40"/>
  <c r="H28" i="40"/>
  <c r="J27" i="40"/>
  <c r="G27" i="40"/>
  <c r="H27" i="40"/>
  <c r="J26" i="40"/>
  <c r="G26" i="40"/>
  <c r="E33" i="40"/>
  <c r="E37" i="40" s="1"/>
  <c r="H26" i="40"/>
  <c r="J25" i="40"/>
  <c r="G25" i="40"/>
  <c r="H25" i="40"/>
  <c r="J24" i="40"/>
  <c r="J18" i="40"/>
  <c r="J17" i="40"/>
  <c r="J16" i="40"/>
  <c r="I15" i="40"/>
  <c r="I19" i="40" s="1"/>
  <c r="J14" i="40"/>
  <c r="J13" i="40"/>
  <c r="J12" i="40"/>
  <c r="J11" i="40"/>
  <c r="J10" i="40"/>
  <c r="H10" i="40"/>
  <c r="G10" i="40"/>
  <c r="H9" i="40"/>
  <c r="J9" i="40"/>
  <c r="G9" i="40"/>
  <c r="H8" i="40"/>
  <c r="J8" i="40"/>
  <c r="G8" i="40"/>
  <c r="H7" i="40"/>
  <c r="J7" i="40"/>
  <c r="G7" i="40"/>
  <c r="H6" i="40"/>
  <c r="J6" i="40"/>
  <c r="G6" i="40"/>
  <c r="H5" i="40"/>
  <c r="J5" i="40"/>
  <c r="E15" i="40"/>
  <c r="J43" i="39"/>
  <c r="J42" i="39"/>
  <c r="J36" i="39"/>
  <c r="J35" i="39"/>
  <c r="J34" i="39"/>
  <c r="I33" i="39"/>
  <c r="J32" i="39"/>
  <c r="G32" i="39"/>
  <c r="J31" i="39"/>
  <c r="G31" i="39"/>
  <c r="J30" i="39"/>
  <c r="G30" i="39"/>
  <c r="H30" i="39"/>
  <c r="J29" i="39"/>
  <c r="G29" i="39"/>
  <c r="H29" i="39"/>
  <c r="J28" i="39"/>
  <c r="G28" i="39"/>
  <c r="H28" i="39"/>
  <c r="J27" i="39"/>
  <c r="G27" i="39"/>
  <c r="H27" i="39"/>
  <c r="J26" i="39"/>
  <c r="H26" i="39"/>
  <c r="J25" i="39"/>
  <c r="J24" i="39"/>
  <c r="H24" i="39"/>
  <c r="G24" i="39"/>
  <c r="J18" i="39"/>
  <c r="J17" i="39"/>
  <c r="J16" i="39"/>
  <c r="I15" i="39"/>
  <c r="F15" i="39"/>
  <c r="J14" i="39"/>
  <c r="H14" i="39"/>
  <c r="J13" i="39"/>
  <c r="G13" i="39"/>
  <c r="H13" i="39"/>
  <c r="J12" i="39"/>
  <c r="G12" i="39"/>
  <c r="H12" i="39"/>
  <c r="J11" i="39"/>
  <c r="G11" i="39"/>
  <c r="H11" i="39"/>
  <c r="J10" i="39"/>
  <c r="H10" i="39"/>
  <c r="G9" i="39"/>
  <c r="J8" i="39"/>
  <c r="G8" i="39"/>
  <c r="J6" i="39"/>
  <c r="G6" i="39"/>
  <c r="H6" i="39"/>
  <c r="J5" i="39"/>
  <c r="G5" i="39"/>
  <c r="H5" i="39"/>
  <c r="J43" i="38"/>
  <c r="J42" i="38"/>
  <c r="J36" i="38"/>
  <c r="J35" i="38"/>
  <c r="J34" i="38"/>
  <c r="I33" i="38"/>
  <c r="I37" i="38" s="1"/>
  <c r="G32" i="38"/>
  <c r="J32" i="38"/>
  <c r="H32" i="38"/>
  <c r="J31" i="38"/>
  <c r="G31" i="38"/>
  <c r="J30" i="38"/>
  <c r="H30" i="38"/>
  <c r="J29" i="38"/>
  <c r="H29" i="38"/>
  <c r="G29" i="38"/>
  <c r="G28" i="38"/>
  <c r="J28" i="38"/>
  <c r="J27" i="38"/>
  <c r="G27" i="38"/>
  <c r="J26" i="38"/>
  <c r="J25" i="38"/>
  <c r="H25" i="38"/>
  <c r="G25" i="38"/>
  <c r="G24" i="38"/>
  <c r="J24" i="38"/>
  <c r="H24" i="38"/>
  <c r="J23" i="38"/>
  <c r="G23" i="38"/>
  <c r="J18" i="38"/>
  <c r="J17" i="38"/>
  <c r="J16" i="38"/>
  <c r="I15" i="38"/>
  <c r="I19" i="38" s="1"/>
  <c r="G14" i="38"/>
  <c r="J13" i="38"/>
  <c r="G13" i="38"/>
  <c r="J11" i="38"/>
  <c r="H11" i="38"/>
  <c r="G11" i="38"/>
  <c r="J10" i="38"/>
  <c r="G10" i="38"/>
  <c r="H10" i="38"/>
  <c r="J9" i="38"/>
  <c r="H9" i="38"/>
  <c r="E15" i="38"/>
  <c r="E19" i="38" s="1"/>
  <c r="G9" i="38"/>
  <c r="G8" i="38"/>
  <c r="J7" i="38"/>
  <c r="G7" i="38"/>
  <c r="J5" i="38"/>
  <c r="H5" i="38"/>
  <c r="G5" i="38"/>
  <c r="J43" i="37"/>
  <c r="J42" i="37"/>
  <c r="J36" i="37"/>
  <c r="J35" i="37"/>
  <c r="J34" i="37"/>
  <c r="I33" i="37"/>
  <c r="I37" i="37" s="1"/>
  <c r="J32" i="37"/>
  <c r="G32" i="37"/>
  <c r="J31" i="37"/>
  <c r="G30" i="37"/>
  <c r="J30" i="37"/>
  <c r="H30" i="37"/>
  <c r="J29" i="37"/>
  <c r="G29" i="37"/>
  <c r="G28" i="37"/>
  <c r="J28" i="37"/>
  <c r="H28" i="37"/>
  <c r="J27" i="37"/>
  <c r="G26" i="37"/>
  <c r="J26" i="37"/>
  <c r="H26" i="37"/>
  <c r="J25" i="37"/>
  <c r="G25" i="37"/>
  <c r="G24" i="37"/>
  <c r="J24" i="37"/>
  <c r="H24" i="37"/>
  <c r="F33" i="37"/>
  <c r="E33" i="37"/>
  <c r="E37" i="37" s="1"/>
  <c r="J18" i="37"/>
  <c r="J17" i="37"/>
  <c r="J16" i="37"/>
  <c r="I15" i="37"/>
  <c r="I39" i="37" s="1"/>
  <c r="J14" i="37"/>
  <c r="H14" i="37"/>
  <c r="H13" i="37"/>
  <c r="J13" i="37"/>
  <c r="J12" i="37"/>
  <c r="G12" i="37"/>
  <c r="J11" i="37"/>
  <c r="H11" i="37"/>
  <c r="E15" i="37"/>
  <c r="E19" i="37" s="1"/>
  <c r="G11" i="37"/>
  <c r="J10" i="37"/>
  <c r="G10" i="37"/>
  <c r="H10" i="37"/>
  <c r="H9" i="37"/>
  <c r="G8" i="37"/>
  <c r="J8" i="37"/>
  <c r="H8" i="37"/>
  <c r="J7" i="37"/>
  <c r="H7" i="37"/>
  <c r="G7" i="37"/>
  <c r="G6" i="37"/>
  <c r="J6" i="37"/>
  <c r="H5" i="37"/>
  <c r="J43" i="36"/>
  <c r="J42" i="36"/>
  <c r="J36" i="36"/>
  <c r="J35" i="36"/>
  <c r="J34" i="36"/>
  <c r="I33" i="36"/>
  <c r="I37" i="36" s="1"/>
  <c r="J32" i="36"/>
  <c r="G32" i="36"/>
  <c r="H32" i="36"/>
  <c r="J31" i="36"/>
  <c r="G31" i="36"/>
  <c r="H31" i="36"/>
  <c r="J30" i="36"/>
  <c r="G30" i="36"/>
  <c r="J29" i="36"/>
  <c r="G29" i="36"/>
  <c r="H29" i="36"/>
  <c r="J28" i="36"/>
  <c r="G28" i="36"/>
  <c r="H28" i="36"/>
  <c r="J27" i="36"/>
  <c r="J26" i="36"/>
  <c r="H26" i="36"/>
  <c r="J25" i="36"/>
  <c r="G25" i="36"/>
  <c r="H24" i="36"/>
  <c r="J24" i="36"/>
  <c r="G24" i="36"/>
  <c r="F33" i="36"/>
  <c r="F37" i="36" s="1"/>
  <c r="J37" i="36" s="1"/>
  <c r="E33" i="36"/>
  <c r="E37" i="36" s="1"/>
  <c r="J18" i="36"/>
  <c r="J17" i="36"/>
  <c r="J16" i="36"/>
  <c r="I15" i="36"/>
  <c r="I19" i="36" s="1"/>
  <c r="I41" i="36" s="1"/>
  <c r="J14" i="36"/>
  <c r="H14" i="36"/>
  <c r="J13" i="36"/>
  <c r="G13" i="36"/>
  <c r="J12" i="36"/>
  <c r="G12" i="36"/>
  <c r="J11" i="36"/>
  <c r="G11" i="36"/>
  <c r="J10" i="36"/>
  <c r="G10" i="36"/>
  <c r="J9" i="36"/>
  <c r="G9" i="36"/>
  <c r="J8" i="36"/>
  <c r="G8" i="36"/>
  <c r="J7" i="36"/>
  <c r="G7" i="36"/>
  <c r="J6" i="36"/>
  <c r="G6" i="36"/>
  <c r="J5" i="36"/>
  <c r="E15" i="36"/>
  <c r="E19" i="36" s="1"/>
  <c r="G5" i="36"/>
  <c r="J43" i="35"/>
  <c r="J42" i="35"/>
  <c r="J36" i="35"/>
  <c r="J35" i="35"/>
  <c r="J34" i="35"/>
  <c r="I33" i="35"/>
  <c r="I37" i="35" s="1"/>
  <c r="J32" i="35"/>
  <c r="G32" i="35"/>
  <c r="H32" i="35"/>
  <c r="J31" i="35"/>
  <c r="G31" i="35"/>
  <c r="H31" i="35"/>
  <c r="J30" i="35"/>
  <c r="G30" i="35"/>
  <c r="H30" i="35"/>
  <c r="J29" i="35"/>
  <c r="G29" i="35"/>
  <c r="H29" i="35"/>
  <c r="J28" i="35"/>
  <c r="G28" i="35"/>
  <c r="H28" i="35"/>
  <c r="J27" i="35"/>
  <c r="G27" i="35"/>
  <c r="H27" i="35"/>
  <c r="J26" i="35"/>
  <c r="G26" i="35"/>
  <c r="H26" i="35"/>
  <c r="J25" i="35"/>
  <c r="G25" i="35"/>
  <c r="H25" i="35"/>
  <c r="J24" i="35"/>
  <c r="G24" i="35"/>
  <c r="H24" i="35"/>
  <c r="J23" i="35"/>
  <c r="G23" i="35"/>
  <c r="F33" i="35"/>
  <c r="F37" i="35" s="1"/>
  <c r="E33" i="35"/>
  <c r="E37" i="35" s="1"/>
  <c r="D33" i="35"/>
  <c r="J18" i="35"/>
  <c r="J17" i="35"/>
  <c r="J16" i="35"/>
  <c r="I15" i="35"/>
  <c r="I39" i="35" s="1"/>
  <c r="J14" i="35"/>
  <c r="G14" i="35"/>
  <c r="H14" i="35"/>
  <c r="J13" i="35"/>
  <c r="G13" i="35"/>
  <c r="H13" i="35"/>
  <c r="J12" i="35"/>
  <c r="G12" i="35"/>
  <c r="H12" i="35"/>
  <c r="J11" i="35"/>
  <c r="G11" i="35"/>
  <c r="H11" i="35"/>
  <c r="J10" i="35"/>
  <c r="G10" i="35"/>
  <c r="H10" i="35"/>
  <c r="J9" i="35"/>
  <c r="G9" i="35"/>
  <c r="H9" i="35"/>
  <c r="J8" i="35"/>
  <c r="G8" i="35"/>
  <c r="H8" i="35"/>
  <c r="J7" i="35"/>
  <c r="G7" i="35"/>
  <c r="H7" i="35"/>
  <c r="J6" i="35"/>
  <c r="G6" i="35"/>
  <c r="H6" i="35"/>
  <c r="J5" i="35"/>
  <c r="G5" i="35"/>
  <c r="F15" i="35"/>
  <c r="E15" i="35"/>
  <c r="E19" i="35" s="1"/>
  <c r="D15" i="35"/>
  <c r="I19" i="43" l="1"/>
  <c r="I19" i="37"/>
  <c r="I41" i="37" s="1"/>
  <c r="I39" i="41"/>
  <c r="G33" i="42"/>
  <c r="H33" i="42"/>
  <c r="H15" i="42"/>
  <c r="G15" i="42"/>
  <c r="F19" i="42"/>
  <c r="F41" i="42" s="1"/>
  <c r="E19" i="40"/>
  <c r="H33" i="35"/>
  <c r="D37" i="35"/>
  <c r="G33" i="35"/>
  <c r="H15" i="35"/>
  <c r="F19" i="35"/>
  <c r="F39" i="35"/>
  <c r="J39" i="35" s="1"/>
  <c r="J37" i="35"/>
  <c r="F37" i="37"/>
  <c r="J37" i="37" s="1"/>
  <c r="J33" i="37"/>
  <c r="D19" i="35"/>
  <c r="G15" i="35"/>
  <c r="H6" i="36"/>
  <c r="H8" i="36"/>
  <c r="H10" i="36"/>
  <c r="H12" i="36"/>
  <c r="F15" i="36"/>
  <c r="H5" i="36"/>
  <c r="H7" i="36"/>
  <c r="H9" i="36"/>
  <c r="H11" i="36"/>
  <c r="H13" i="36"/>
  <c r="D15" i="36"/>
  <c r="D33" i="36"/>
  <c r="H23" i="36"/>
  <c r="H25" i="36"/>
  <c r="H27" i="36"/>
  <c r="H30" i="36"/>
  <c r="G5" i="37"/>
  <c r="J5" i="37"/>
  <c r="G9" i="37"/>
  <c r="J9" i="37"/>
  <c r="H12" i="37"/>
  <c r="D33" i="37"/>
  <c r="G23" i="37"/>
  <c r="J23" i="37"/>
  <c r="G27" i="37"/>
  <c r="H31" i="37"/>
  <c r="G31" i="37"/>
  <c r="H32" i="37"/>
  <c r="H26" i="38"/>
  <c r="F33" i="38"/>
  <c r="I41" i="38"/>
  <c r="D15" i="39"/>
  <c r="H15" i="39" s="1"/>
  <c r="J15" i="39"/>
  <c r="F19" i="39"/>
  <c r="I37" i="39"/>
  <c r="J33" i="39"/>
  <c r="D33" i="40"/>
  <c r="G23" i="40"/>
  <c r="H23" i="40"/>
  <c r="J8" i="41"/>
  <c r="H8" i="41"/>
  <c r="F15" i="41"/>
  <c r="J6" i="43"/>
  <c r="H6" i="43"/>
  <c r="F15" i="43"/>
  <c r="J15" i="35"/>
  <c r="J33" i="35"/>
  <c r="G14" i="36"/>
  <c r="I39" i="36"/>
  <c r="J23" i="36"/>
  <c r="G26" i="36"/>
  <c r="J33" i="36"/>
  <c r="H6" i="37"/>
  <c r="G13" i="37"/>
  <c r="G14" i="37"/>
  <c r="F15" i="37"/>
  <c r="H25" i="37"/>
  <c r="H29" i="37"/>
  <c r="F15" i="38"/>
  <c r="D15" i="38"/>
  <c r="H23" i="38"/>
  <c r="H28" i="38"/>
  <c r="G30" i="38"/>
  <c r="H31" i="38"/>
  <c r="E15" i="39"/>
  <c r="E19" i="39" s="1"/>
  <c r="H7" i="39"/>
  <c r="J7" i="39"/>
  <c r="G7" i="39"/>
  <c r="H8" i="39"/>
  <c r="H9" i="39"/>
  <c r="J9" i="39"/>
  <c r="G14" i="39"/>
  <c r="E33" i="39"/>
  <c r="E37" i="39" s="1"/>
  <c r="H32" i="39"/>
  <c r="G5" i="40"/>
  <c r="D15" i="40"/>
  <c r="H11" i="40"/>
  <c r="H12" i="40"/>
  <c r="H13" i="40"/>
  <c r="H14" i="40"/>
  <c r="I37" i="40"/>
  <c r="J6" i="38"/>
  <c r="H6" i="38"/>
  <c r="J12" i="38"/>
  <c r="H12" i="38"/>
  <c r="F33" i="39"/>
  <c r="F37" i="39" s="1"/>
  <c r="J23" i="39"/>
  <c r="G23" i="39"/>
  <c r="H5" i="35"/>
  <c r="I19" i="35"/>
  <c r="H23" i="35"/>
  <c r="G23" i="36"/>
  <c r="G27" i="36"/>
  <c r="D15" i="37"/>
  <c r="H23" i="37"/>
  <c r="H27" i="37"/>
  <c r="G6" i="38"/>
  <c r="H7" i="38"/>
  <c r="J8" i="38"/>
  <c r="H8" i="38"/>
  <c r="G12" i="38"/>
  <c r="H13" i="38"/>
  <c r="J14" i="38"/>
  <c r="H14" i="38"/>
  <c r="E33" i="38"/>
  <c r="E37" i="38" s="1"/>
  <c r="G26" i="38"/>
  <c r="H27" i="38"/>
  <c r="D33" i="38"/>
  <c r="I39" i="38"/>
  <c r="G25" i="39"/>
  <c r="F39" i="39"/>
  <c r="G24" i="40"/>
  <c r="H24" i="40"/>
  <c r="J5" i="41"/>
  <c r="H5" i="41"/>
  <c r="J9" i="41"/>
  <c r="H9" i="41"/>
  <c r="I41" i="41"/>
  <c r="G32" i="41"/>
  <c r="H32" i="41"/>
  <c r="D33" i="41"/>
  <c r="G5" i="43"/>
  <c r="D15" i="43"/>
  <c r="J7" i="43"/>
  <c r="H7" i="43"/>
  <c r="D37" i="43"/>
  <c r="G10" i="39"/>
  <c r="I39" i="39"/>
  <c r="I19" i="39"/>
  <c r="H25" i="39"/>
  <c r="G26" i="39"/>
  <c r="G11" i="40"/>
  <c r="G12" i="40"/>
  <c r="G13" i="40"/>
  <c r="G14" i="40"/>
  <c r="F33" i="40"/>
  <c r="F37" i="40" s="1"/>
  <c r="J23" i="40"/>
  <c r="G5" i="41"/>
  <c r="D15" i="41"/>
  <c r="J7" i="41"/>
  <c r="H7" i="41"/>
  <c r="G9" i="41"/>
  <c r="J5" i="43"/>
  <c r="H5" i="43"/>
  <c r="G7" i="43"/>
  <c r="J9" i="43"/>
  <c r="H9" i="43"/>
  <c r="I41" i="43"/>
  <c r="G32" i="43"/>
  <c r="H32" i="43"/>
  <c r="D33" i="39"/>
  <c r="H31" i="39"/>
  <c r="F15" i="40"/>
  <c r="J6" i="41"/>
  <c r="H6" i="41"/>
  <c r="G8" i="41"/>
  <c r="H10" i="41"/>
  <c r="E33" i="42"/>
  <c r="E37" i="42" s="1"/>
  <c r="G6" i="43"/>
  <c r="J8" i="43"/>
  <c r="H8" i="43"/>
  <c r="H23" i="39"/>
  <c r="G23" i="41"/>
  <c r="G24" i="41"/>
  <c r="G25" i="41"/>
  <c r="G26" i="41"/>
  <c r="G27" i="41"/>
  <c r="G28" i="41"/>
  <c r="G29" i="41"/>
  <c r="G30" i="41"/>
  <c r="I39" i="42"/>
  <c r="I19" i="42"/>
  <c r="J15" i="42"/>
  <c r="D19" i="42"/>
  <c r="G23" i="43"/>
  <c r="G24" i="43"/>
  <c r="G25" i="43"/>
  <c r="G26" i="43"/>
  <c r="G27" i="43"/>
  <c r="G28" i="43"/>
  <c r="G29" i="43"/>
  <c r="G30" i="43"/>
  <c r="I39" i="40"/>
  <c r="F33" i="41"/>
  <c r="I37" i="42"/>
  <c r="J37" i="42" s="1"/>
  <c r="J33" i="42"/>
  <c r="D37" i="42"/>
  <c r="F39" i="42"/>
  <c r="F33" i="43"/>
  <c r="G33" i="43" s="1"/>
  <c r="H5" i="42"/>
  <c r="H23" i="42"/>
  <c r="J39" i="39" l="1"/>
  <c r="H33" i="43"/>
  <c r="J37" i="40"/>
  <c r="G19" i="42"/>
  <c r="I41" i="39"/>
  <c r="J19" i="39"/>
  <c r="D19" i="40"/>
  <c r="G15" i="40"/>
  <c r="D19" i="38"/>
  <c r="G15" i="38"/>
  <c r="H33" i="37"/>
  <c r="D37" i="37"/>
  <c r="G33" i="37"/>
  <c r="G19" i="35"/>
  <c r="G37" i="42"/>
  <c r="H37" i="42"/>
  <c r="F37" i="41"/>
  <c r="J37" i="41" s="1"/>
  <c r="J33" i="41"/>
  <c r="H33" i="39"/>
  <c r="D37" i="39"/>
  <c r="G33" i="39"/>
  <c r="D19" i="43"/>
  <c r="G15" i="43"/>
  <c r="H33" i="38"/>
  <c r="D37" i="38"/>
  <c r="G33" i="38"/>
  <c r="J33" i="40"/>
  <c r="H15" i="38"/>
  <c r="F39" i="38"/>
  <c r="F19" i="38"/>
  <c r="F39" i="37"/>
  <c r="J39" i="37" s="1"/>
  <c r="F19" i="37"/>
  <c r="H15" i="37"/>
  <c r="J15" i="37"/>
  <c r="F39" i="43"/>
  <c r="J39" i="43" s="1"/>
  <c r="F19" i="43"/>
  <c r="J15" i="43"/>
  <c r="H15" i="43"/>
  <c r="H19" i="42"/>
  <c r="J37" i="39"/>
  <c r="D19" i="39"/>
  <c r="H19" i="39" s="1"/>
  <c r="G15" i="39"/>
  <c r="J15" i="38"/>
  <c r="F19" i="36"/>
  <c r="F39" i="36"/>
  <c r="J39" i="36" s="1"/>
  <c r="H15" i="36"/>
  <c r="J15" i="36"/>
  <c r="I41" i="42"/>
  <c r="J41" i="42" s="1"/>
  <c r="J19" i="42"/>
  <c r="D19" i="41"/>
  <c r="G15" i="41"/>
  <c r="F19" i="41"/>
  <c r="F39" i="41"/>
  <c r="J39" i="41" s="1"/>
  <c r="J15" i="41"/>
  <c r="H15" i="41"/>
  <c r="F41" i="39"/>
  <c r="H33" i="36"/>
  <c r="G33" i="36"/>
  <c r="D37" i="36"/>
  <c r="F41" i="35"/>
  <c r="H19" i="35"/>
  <c r="G37" i="35"/>
  <c r="H37" i="35"/>
  <c r="F37" i="43"/>
  <c r="J37" i="43" s="1"/>
  <c r="J33" i="43"/>
  <c r="J39" i="42"/>
  <c r="F39" i="40"/>
  <c r="J39" i="40" s="1"/>
  <c r="F19" i="40"/>
  <c r="J15" i="40"/>
  <c r="H15" i="40"/>
  <c r="D37" i="41"/>
  <c r="G33" i="41"/>
  <c r="H33" i="41"/>
  <c r="D19" i="37"/>
  <c r="G15" i="37"/>
  <c r="I41" i="35"/>
  <c r="J19" i="35"/>
  <c r="I41" i="40"/>
  <c r="H33" i="40"/>
  <c r="D37" i="40"/>
  <c r="G33" i="40"/>
  <c r="F37" i="38"/>
  <c r="J37" i="38" s="1"/>
  <c r="J33" i="38"/>
  <c r="D19" i="36"/>
  <c r="G15" i="36"/>
  <c r="H37" i="43" l="1"/>
  <c r="J41" i="39"/>
  <c r="J41" i="35"/>
  <c r="G19" i="37"/>
  <c r="F41" i="41"/>
  <c r="J41" i="41" s="1"/>
  <c r="H19" i="41"/>
  <c r="J19" i="41"/>
  <c r="G37" i="40"/>
  <c r="H37" i="40"/>
  <c r="F41" i="36"/>
  <c r="J41" i="36" s="1"/>
  <c r="H19" i="36"/>
  <c r="J19" i="36"/>
  <c r="G19" i="39"/>
  <c r="F41" i="38"/>
  <c r="J41" i="38" s="1"/>
  <c r="H19" i="38"/>
  <c r="J19" i="38"/>
  <c r="H37" i="39"/>
  <c r="G37" i="39"/>
  <c r="G19" i="38"/>
  <c r="F41" i="40"/>
  <c r="J41" i="40" s="1"/>
  <c r="H19" i="40"/>
  <c r="J19" i="40"/>
  <c r="G37" i="43"/>
  <c r="G19" i="41"/>
  <c r="F41" i="43"/>
  <c r="J41" i="43" s="1"/>
  <c r="H19" i="43"/>
  <c r="J19" i="43"/>
  <c r="G37" i="38"/>
  <c r="H37" i="38"/>
  <c r="G19" i="43"/>
  <c r="H37" i="37"/>
  <c r="G37" i="37"/>
  <c r="G19" i="36"/>
  <c r="G19" i="40"/>
  <c r="H37" i="41"/>
  <c r="G37" i="41"/>
  <c r="H37" i="36"/>
  <c r="G37" i="36"/>
  <c r="F41" i="37"/>
  <c r="J41" i="37" s="1"/>
  <c r="H19" i="37"/>
  <c r="J19" i="37"/>
  <c r="J43" i="34" l="1"/>
  <c r="J42" i="34"/>
  <c r="J36" i="34"/>
  <c r="J35" i="34"/>
  <c r="J34" i="34"/>
  <c r="I33" i="34"/>
  <c r="I37" i="34" s="1"/>
  <c r="J32" i="34"/>
  <c r="J31" i="34"/>
  <c r="J30" i="34"/>
  <c r="J29" i="34"/>
  <c r="J28" i="34"/>
  <c r="J27" i="34"/>
  <c r="J26" i="34"/>
  <c r="J25" i="34"/>
  <c r="J24" i="34"/>
  <c r="J23" i="34"/>
  <c r="E33" i="34"/>
  <c r="E37" i="34" s="1"/>
  <c r="D33" i="34"/>
  <c r="J18" i="34"/>
  <c r="J17" i="34"/>
  <c r="J16" i="34"/>
  <c r="I15" i="34"/>
  <c r="I19" i="34" s="1"/>
  <c r="I41" i="34" s="1"/>
  <c r="J10" i="34"/>
  <c r="H10" i="34"/>
  <c r="G10" i="34"/>
  <c r="H9" i="34"/>
  <c r="J9" i="34"/>
  <c r="G9" i="34"/>
  <c r="H8" i="34"/>
  <c r="J8" i="34"/>
  <c r="G8" i="34"/>
  <c r="H7" i="34"/>
  <c r="J7" i="34"/>
  <c r="G7" i="34"/>
  <c r="H6" i="34"/>
  <c r="J6" i="34"/>
  <c r="G6" i="34"/>
  <c r="H5" i="34"/>
  <c r="J5" i="34"/>
  <c r="E15" i="34"/>
  <c r="G5" i="34"/>
  <c r="J43" i="33"/>
  <c r="J42" i="33"/>
  <c r="J36" i="33"/>
  <c r="J35" i="33"/>
  <c r="J34" i="33"/>
  <c r="I33" i="33"/>
  <c r="J32" i="33"/>
  <c r="G32" i="33"/>
  <c r="H32" i="33"/>
  <c r="J31" i="33"/>
  <c r="G31" i="33"/>
  <c r="H31" i="33"/>
  <c r="J30" i="33"/>
  <c r="G30" i="33"/>
  <c r="H30" i="33"/>
  <c r="J29" i="33"/>
  <c r="G29" i="33"/>
  <c r="H29" i="33"/>
  <c r="J28" i="33"/>
  <c r="G28" i="33"/>
  <c r="H28" i="33"/>
  <c r="J27" i="33"/>
  <c r="G27" i="33"/>
  <c r="H27" i="33"/>
  <c r="J26" i="33"/>
  <c r="G26" i="33"/>
  <c r="H26" i="33"/>
  <c r="J25" i="33"/>
  <c r="G25" i="33"/>
  <c r="H25" i="33"/>
  <c r="J24" i="33"/>
  <c r="G24" i="33"/>
  <c r="H24" i="33"/>
  <c r="J23" i="33"/>
  <c r="G23" i="33"/>
  <c r="F33" i="33"/>
  <c r="F37" i="33" s="1"/>
  <c r="E33" i="33"/>
  <c r="E37" i="33" s="1"/>
  <c r="D33" i="33"/>
  <c r="J18" i="33"/>
  <c r="J17" i="33"/>
  <c r="J16" i="33"/>
  <c r="I15" i="33"/>
  <c r="J14" i="33"/>
  <c r="G14" i="33"/>
  <c r="H14" i="33"/>
  <c r="J13" i="33"/>
  <c r="G13" i="33"/>
  <c r="H13" i="33"/>
  <c r="J12" i="33"/>
  <c r="G12" i="33"/>
  <c r="H12" i="33"/>
  <c r="J11" i="33"/>
  <c r="G11" i="33"/>
  <c r="H11" i="33"/>
  <c r="J10" i="33"/>
  <c r="G10" i="33"/>
  <c r="H10" i="33"/>
  <c r="J9" i="33"/>
  <c r="G9" i="33"/>
  <c r="H9" i="33"/>
  <c r="J8" i="33"/>
  <c r="G8" i="33"/>
  <c r="H8" i="33"/>
  <c r="J7" i="33"/>
  <c r="G7" i="33"/>
  <c r="H7" i="33"/>
  <c r="J6" i="33"/>
  <c r="G6" i="33"/>
  <c r="H6" i="33"/>
  <c r="J5" i="33"/>
  <c r="G5" i="33"/>
  <c r="F15" i="33"/>
  <c r="E15" i="33"/>
  <c r="E19" i="33" s="1"/>
  <c r="D15" i="33"/>
  <c r="J43" i="32"/>
  <c r="J42" i="32"/>
  <c r="J36" i="32"/>
  <c r="J35" i="32"/>
  <c r="J34" i="32"/>
  <c r="I33" i="32"/>
  <c r="I37" i="32" s="1"/>
  <c r="J32" i="32"/>
  <c r="J31" i="32"/>
  <c r="H31" i="32"/>
  <c r="G31" i="32"/>
  <c r="H30" i="32"/>
  <c r="J30" i="32"/>
  <c r="H29" i="32"/>
  <c r="J29" i="32"/>
  <c r="H28" i="32"/>
  <c r="J28" i="32"/>
  <c r="H27" i="32"/>
  <c r="J27" i="32"/>
  <c r="H26" i="32"/>
  <c r="J26" i="32"/>
  <c r="H25" i="32"/>
  <c r="J25" i="32"/>
  <c r="H24" i="32"/>
  <c r="J24" i="32"/>
  <c r="H23" i="32"/>
  <c r="J23" i="32"/>
  <c r="E37" i="32"/>
  <c r="J18" i="32"/>
  <c r="J17" i="32"/>
  <c r="J16" i="32"/>
  <c r="I15" i="32"/>
  <c r="H14" i="32"/>
  <c r="J14" i="32"/>
  <c r="G14" i="32"/>
  <c r="H13" i="32"/>
  <c r="J13" i="32"/>
  <c r="G13" i="32"/>
  <c r="H12" i="32"/>
  <c r="J12" i="32"/>
  <c r="G12" i="32"/>
  <c r="H11" i="32"/>
  <c r="J11" i="32"/>
  <c r="G11" i="32"/>
  <c r="J10" i="32"/>
  <c r="H10" i="32"/>
  <c r="G10" i="32"/>
  <c r="G9" i="32"/>
  <c r="G8" i="32"/>
  <c r="E15" i="32"/>
  <c r="J43" i="31"/>
  <c r="J42" i="31"/>
  <c r="J36" i="31"/>
  <c r="J35" i="31"/>
  <c r="J34" i="31"/>
  <c r="I33" i="31"/>
  <c r="J32" i="31"/>
  <c r="G32" i="31"/>
  <c r="H32" i="31"/>
  <c r="J31" i="31"/>
  <c r="G31" i="31"/>
  <c r="H31" i="31"/>
  <c r="J30" i="31"/>
  <c r="H30" i="31"/>
  <c r="G30" i="31"/>
  <c r="G29" i="31"/>
  <c r="J29" i="31"/>
  <c r="J28" i="31"/>
  <c r="G28" i="31"/>
  <c r="H28" i="31"/>
  <c r="G27" i="31"/>
  <c r="J26" i="31"/>
  <c r="H26" i="31"/>
  <c r="G26" i="31"/>
  <c r="J25" i="31"/>
  <c r="G25" i="31"/>
  <c r="H25" i="31"/>
  <c r="J24" i="31"/>
  <c r="G24" i="31"/>
  <c r="E33" i="31"/>
  <c r="E37" i="31" s="1"/>
  <c r="H24" i="31"/>
  <c r="J23" i="31"/>
  <c r="J18" i="31"/>
  <c r="J17" i="31"/>
  <c r="J16" i="31"/>
  <c r="I15" i="31"/>
  <c r="I19" i="31" s="1"/>
  <c r="H14" i="31"/>
  <c r="J14" i="31"/>
  <c r="G14" i="31"/>
  <c r="H13" i="31"/>
  <c r="J13" i="31"/>
  <c r="G13" i="31"/>
  <c r="H12" i="31"/>
  <c r="J12" i="31"/>
  <c r="G12" i="31"/>
  <c r="H11" i="31"/>
  <c r="J11" i="31"/>
  <c r="G11" i="31"/>
  <c r="J10" i="31"/>
  <c r="H10" i="31"/>
  <c r="G10" i="31"/>
  <c r="J9" i="31"/>
  <c r="G9" i="31"/>
  <c r="J8" i="31"/>
  <c r="G8" i="31"/>
  <c r="J7" i="31"/>
  <c r="G7" i="31"/>
  <c r="J6" i="31"/>
  <c r="G6" i="31"/>
  <c r="J5" i="31"/>
  <c r="E15" i="31"/>
  <c r="E19" i="31" s="1"/>
  <c r="G5" i="31"/>
  <c r="J43" i="30"/>
  <c r="J42" i="30"/>
  <c r="J36" i="30"/>
  <c r="J35" i="30"/>
  <c r="J34" i="30"/>
  <c r="I33" i="30"/>
  <c r="J32" i="30"/>
  <c r="G32" i="30"/>
  <c r="H32" i="30"/>
  <c r="J31" i="30"/>
  <c r="G31" i="30"/>
  <c r="H31" i="30"/>
  <c r="J30" i="30"/>
  <c r="G30" i="30"/>
  <c r="H30" i="30"/>
  <c r="J29" i="30"/>
  <c r="G29" i="30"/>
  <c r="H29" i="30"/>
  <c r="J28" i="30"/>
  <c r="G28" i="30"/>
  <c r="H28" i="30"/>
  <c r="J27" i="30"/>
  <c r="G27" i="30"/>
  <c r="H27" i="30"/>
  <c r="J26" i="30"/>
  <c r="G26" i="30"/>
  <c r="H26" i="30"/>
  <c r="J25" i="30"/>
  <c r="G25" i="30"/>
  <c r="H25" i="30"/>
  <c r="J24" i="30"/>
  <c r="G24" i="30"/>
  <c r="E33" i="30"/>
  <c r="E37" i="30" s="1"/>
  <c r="H24" i="30"/>
  <c r="J23" i="30"/>
  <c r="G23" i="30"/>
  <c r="F33" i="30"/>
  <c r="F37" i="30" s="1"/>
  <c r="D33" i="30"/>
  <c r="J18" i="30"/>
  <c r="J17" i="30"/>
  <c r="J16" i="30"/>
  <c r="I15" i="30"/>
  <c r="J14" i="30"/>
  <c r="G14" i="30"/>
  <c r="H14" i="30"/>
  <c r="J13" i="30"/>
  <c r="G13" i="30"/>
  <c r="H13" i="30"/>
  <c r="J12" i="30"/>
  <c r="G12" i="30"/>
  <c r="H12" i="30"/>
  <c r="J11" i="30"/>
  <c r="G11" i="30"/>
  <c r="H11" i="30"/>
  <c r="J10" i="30"/>
  <c r="G10" i="30"/>
  <c r="H10" i="30"/>
  <c r="J9" i="30"/>
  <c r="G9" i="30"/>
  <c r="H9" i="30"/>
  <c r="J8" i="30"/>
  <c r="G8" i="30"/>
  <c r="H8" i="30"/>
  <c r="J7" i="30"/>
  <c r="G7" i="30"/>
  <c r="H7" i="30"/>
  <c r="J6" i="30"/>
  <c r="G6" i="30"/>
  <c r="H6" i="30"/>
  <c r="E15" i="30"/>
  <c r="E19" i="30" s="1"/>
  <c r="J5" i="30"/>
  <c r="G5" i="30"/>
  <c r="F15" i="30"/>
  <c r="D15" i="30"/>
  <c r="J43" i="29"/>
  <c r="J42" i="29"/>
  <c r="J36" i="29"/>
  <c r="J35" i="29"/>
  <c r="J34" i="29"/>
  <c r="I33" i="29"/>
  <c r="H32" i="29"/>
  <c r="J32" i="29"/>
  <c r="J31" i="29"/>
  <c r="G31" i="29"/>
  <c r="J30" i="29"/>
  <c r="J29" i="29"/>
  <c r="J28" i="29"/>
  <c r="J27" i="29"/>
  <c r="J26" i="29"/>
  <c r="J25" i="29"/>
  <c r="J24" i="29"/>
  <c r="J23" i="29"/>
  <c r="E33" i="29"/>
  <c r="E37" i="29" s="1"/>
  <c r="J18" i="29"/>
  <c r="J17" i="29"/>
  <c r="J16" i="29"/>
  <c r="I15" i="29"/>
  <c r="I19" i="29" s="1"/>
  <c r="J14" i="29"/>
  <c r="G14" i="29"/>
  <c r="J13" i="29"/>
  <c r="G13" i="29"/>
  <c r="J12" i="29"/>
  <c r="G12" i="29"/>
  <c r="J11" i="29"/>
  <c r="G11" i="29"/>
  <c r="J10" i="29"/>
  <c r="H10" i="29"/>
  <c r="G10" i="29"/>
  <c r="H9" i="29"/>
  <c r="J9" i="29"/>
  <c r="H8" i="29"/>
  <c r="J8" i="29"/>
  <c r="H7" i="29"/>
  <c r="J7" i="29"/>
  <c r="H6" i="29"/>
  <c r="J6" i="29"/>
  <c r="H5" i="29"/>
  <c r="J5" i="29"/>
  <c r="E15" i="29"/>
  <c r="E19" i="29" s="1"/>
  <c r="I39" i="29" l="1"/>
  <c r="I37" i="29"/>
  <c r="I39" i="34"/>
  <c r="I39" i="32"/>
  <c r="I19" i="32"/>
  <c r="I41" i="32" s="1"/>
  <c r="E19" i="32"/>
  <c r="H33" i="33"/>
  <c r="D37" i="33"/>
  <c r="G37" i="33" s="1"/>
  <c r="G33" i="33"/>
  <c r="H15" i="33"/>
  <c r="G15" i="33"/>
  <c r="F39" i="33"/>
  <c r="F19" i="33"/>
  <c r="H15" i="30"/>
  <c r="D19" i="30"/>
  <c r="D37" i="34"/>
  <c r="D15" i="29"/>
  <c r="F33" i="29"/>
  <c r="G23" i="29"/>
  <c r="G24" i="29"/>
  <c r="G25" i="29"/>
  <c r="G26" i="29"/>
  <c r="G27" i="29"/>
  <c r="G28" i="29"/>
  <c r="G29" i="29"/>
  <c r="G30" i="29"/>
  <c r="I41" i="29"/>
  <c r="I39" i="30"/>
  <c r="I19" i="30"/>
  <c r="J15" i="30"/>
  <c r="H33" i="30"/>
  <c r="I37" i="30"/>
  <c r="J37" i="30" s="1"/>
  <c r="J33" i="30"/>
  <c r="F15" i="31"/>
  <c r="H27" i="31"/>
  <c r="F33" i="31"/>
  <c r="F37" i="31" s="1"/>
  <c r="H5" i="32"/>
  <c r="G7" i="32"/>
  <c r="J9" i="32"/>
  <c r="H9" i="32"/>
  <c r="G32" i="32"/>
  <c r="H32" i="32"/>
  <c r="J14" i="34"/>
  <c r="H14" i="34"/>
  <c r="G26" i="34"/>
  <c r="H26" i="34"/>
  <c r="G30" i="34"/>
  <c r="H30" i="34"/>
  <c r="G5" i="29"/>
  <c r="G6" i="29"/>
  <c r="G7" i="29"/>
  <c r="G8" i="29"/>
  <c r="G9" i="29"/>
  <c r="H11" i="29"/>
  <c r="H12" i="29"/>
  <c r="H13" i="29"/>
  <c r="H14" i="29"/>
  <c r="G32" i="29"/>
  <c r="D33" i="29"/>
  <c r="H5" i="31"/>
  <c r="H6" i="31"/>
  <c r="H7" i="31"/>
  <c r="H8" i="31"/>
  <c r="H9" i="31"/>
  <c r="D33" i="31"/>
  <c r="H23" i="31"/>
  <c r="G23" i="31"/>
  <c r="I37" i="31"/>
  <c r="I41" i="31" s="1"/>
  <c r="G6" i="32"/>
  <c r="J8" i="32"/>
  <c r="H8" i="32"/>
  <c r="F15" i="32"/>
  <c r="E19" i="34"/>
  <c r="J13" i="34"/>
  <c r="H13" i="34"/>
  <c r="G25" i="34"/>
  <c r="H25" i="34"/>
  <c r="G29" i="34"/>
  <c r="H29" i="34"/>
  <c r="G5" i="32"/>
  <c r="D15" i="32"/>
  <c r="J7" i="32"/>
  <c r="H7" i="32"/>
  <c r="J12" i="34"/>
  <c r="H12" i="34"/>
  <c r="G24" i="34"/>
  <c r="H24" i="34"/>
  <c r="G28" i="34"/>
  <c r="H28" i="34"/>
  <c r="G32" i="34"/>
  <c r="H32" i="34"/>
  <c r="F15" i="29"/>
  <c r="H23" i="29"/>
  <c r="H24" i="29"/>
  <c r="H25" i="29"/>
  <c r="H26" i="29"/>
  <c r="H27" i="29"/>
  <c r="H28" i="29"/>
  <c r="H29" i="29"/>
  <c r="H30" i="29"/>
  <c r="H31" i="29"/>
  <c r="G15" i="30"/>
  <c r="F19" i="30"/>
  <c r="G33" i="30"/>
  <c r="D37" i="30"/>
  <c r="F39" i="30"/>
  <c r="D15" i="31"/>
  <c r="J27" i="31"/>
  <c r="J6" i="32"/>
  <c r="H6" i="32"/>
  <c r="D33" i="32"/>
  <c r="J11" i="34"/>
  <c r="H11" i="34"/>
  <c r="G23" i="34"/>
  <c r="H23" i="34"/>
  <c r="G27" i="34"/>
  <c r="H27" i="34"/>
  <c r="G31" i="34"/>
  <c r="H31" i="34"/>
  <c r="G11" i="34"/>
  <c r="G12" i="34"/>
  <c r="G13" i="34"/>
  <c r="G14" i="34"/>
  <c r="D15" i="34"/>
  <c r="I39" i="31"/>
  <c r="H29" i="31"/>
  <c r="G23" i="32"/>
  <c r="G24" i="32"/>
  <c r="G25" i="32"/>
  <c r="G26" i="32"/>
  <c r="G27" i="32"/>
  <c r="G28" i="32"/>
  <c r="G29" i="32"/>
  <c r="G30" i="32"/>
  <c r="I39" i="33"/>
  <c r="I19" i="33"/>
  <c r="J15" i="33"/>
  <c r="D19" i="33"/>
  <c r="F15" i="34"/>
  <c r="H5" i="30"/>
  <c r="H23" i="30"/>
  <c r="F33" i="32"/>
  <c r="I37" i="33"/>
  <c r="J37" i="33" s="1"/>
  <c r="J33" i="33"/>
  <c r="F33" i="34"/>
  <c r="G33" i="34" s="1"/>
  <c r="H5" i="33"/>
  <c r="H23" i="33"/>
  <c r="J33" i="31" l="1"/>
  <c r="H37" i="33"/>
  <c r="H19" i="33"/>
  <c r="J39" i="33"/>
  <c r="F41" i="33"/>
  <c r="G19" i="30"/>
  <c r="F39" i="34"/>
  <c r="J39" i="34" s="1"/>
  <c r="F19" i="34"/>
  <c r="J15" i="34"/>
  <c r="H15" i="34"/>
  <c r="F19" i="29"/>
  <c r="F39" i="29"/>
  <c r="J39" i="29" s="1"/>
  <c r="J15" i="29"/>
  <c r="H15" i="29"/>
  <c r="D19" i="32"/>
  <c r="G15" i="32"/>
  <c r="D37" i="29"/>
  <c r="G33" i="29"/>
  <c r="H33" i="29"/>
  <c r="J39" i="30"/>
  <c r="D19" i="29"/>
  <c r="G15" i="29"/>
  <c r="F37" i="34"/>
  <c r="J37" i="34" s="1"/>
  <c r="J33" i="34"/>
  <c r="I41" i="33"/>
  <c r="J19" i="33"/>
  <c r="D37" i="32"/>
  <c r="G33" i="32"/>
  <c r="H33" i="32"/>
  <c r="D19" i="31"/>
  <c r="G15" i="31"/>
  <c r="F41" i="30"/>
  <c r="H19" i="30"/>
  <c r="H33" i="34"/>
  <c r="F37" i="32"/>
  <c r="J33" i="32"/>
  <c r="F19" i="32"/>
  <c r="F39" i="32"/>
  <c r="J39" i="32" s="1"/>
  <c r="J15" i="32"/>
  <c r="H15" i="32"/>
  <c r="H33" i="31"/>
  <c r="G33" i="31"/>
  <c r="D37" i="31"/>
  <c r="F19" i="31"/>
  <c r="J15" i="31"/>
  <c r="H15" i="31"/>
  <c r="F39" i="31"/>
  <c r="J39" i="31" s="1"/>
  <c r="G19" i="33"/>
  <c r="D19" i="34"/>
  <c r="G15" i="34"/>
  <c r="G37" i="30"/>
  <c r="H37" i="30"/>
  <c r="J37" i="31"/>
  <c r="I41" i="30"/>
  <c r="J19" i="30"/>
  <c r="F37" i="29"/>
  <c r="J37" i="29" s="1"/>
  <c r="J33" i="29"/>
  <c r="J37" i="32" l="1"/>
  <c r="G37" i="34"/>
  <c r="H37" i="34"/>
  <c r="J41" i="33"/>
  <c r="J41" i="30"/>
  <c r="G19" i="34"/>
  <c r="H19" i="31"/>
  <c r="F41" i="31"/>
  <c r="J41" i="31" s="1"/>
  <c r="J19" i="31"/>
  <c r="G19" i="29"/>
  <c r="H37" i="29"/>
  <c r="G37" i="29"/>
  <c r="H37" i="31"/>
  <c r="G37" i="31"/>
  <c r="H37" i="32"/>
  <c r="G37" i="32"/>
  <c r="G19" i="31"/>
  <c r="F41" i="34"/>
  <c r="J41" i="34" s="1"/>
  <c r="H19" i="34"/>
  <c r="J19" i="34"/>
  <c r="F41" i="32"/>
  <c r="J41" i="32" s="1"/>
  <c r="H19" i="32"/>
  <c r="J19" i="32"/>
  <c r="G19" i="32"/>
  <c r="F41" i="29"/>
  <c r="J41" i="29" s="1"/>
  <c r="H19" i="29"/>
  <c r="J19" i="29"/>
  <c r="J43" i="28" l="1"/>
  <c r="J42" i="28"/>
  <c r="J36" i="28"/>
  <c r="J35" i="28"/>
  <c r="J34" i="28"/>
  <c r="I33" i="28"/>
  <c r="H32" i="28"/>
  <c r="J32" i="28"/>
  <c r="G32" i="28"/>
  <c r="J31" i="28"/>
  <c r="H31" i="28"/>
  <c r="G31" i="28"/>
  <c r="J30" i="28"/>
  <c r="J29" i="28"/>
  <c r="H29" i="28"/>
  <c r="G29" i="28"/>
  <c r="H28" i="28"/>
  <c r="J28" i="28"/>
  <c r="G28" i="28"/>
  <c r="J26" i="28"/>
  <c r="J25" i="28"/>
  <c r="H25" i="28"/>
  <c r="G25" i="28"/>
  <c r="H24" i="28"/>
  <c r="J24" i="28"/>
  <c r="G24" i="28"/>
  <c r="E33" i="28"/>
  <c r="J18" i="28"/>
  <c r="J17" i="28"/>
  <c r="J16" i="28"/>
  <c r="I15" i="28"/>
  <c r="I19" i="28" s="1"/>
  <c r="G14" i="28"/>
  <c r="J14" i="28"/>
  <c r="H14" i="28"/>
  <c r="J13" i="28"/>
  <c r="G13" i="28"/>
  <c r="J11" i="28"/>
  <c r="J10" i="28"/>
  <c r="H10" i="28"/>
  <c r="G10" i="28"/>
  <c r="J7" i="28"/>
  <c r="H7" i="28"/>
  <c r="G7" i="28"/>
  <c r="H6" i="28"/>
  <c r="J6" i="28"/>
  <c r="J43" i="27"/>
  <c r="J42" i="27"/>
  <c r="J36" i="27"/>
  <c r="J35" i="27"/>
  <c r="J34" i="27"/>
  <c r="I33" i="27"/>
  <c r="I37" i="27" s="1"/>
  <c r="J32" i="27"/>
  <c r="G32" i="27"/>
  <c r="H32" i="27"/>
  <c r="J31" i="27"/>
  <c r="G31" i="27"/>
  <c r="H31" i="27"/>
  <c r="J30" i="27"/>
  <c r="G30" i="27"/>
  <c r="H30" i="27"/>
  <c r="J29" i="27"/>
  <c r="J28" i="27"/>
  <c r="H28" i="27"/>
  <c r="G28" i="27"/>
  <c r="J26" i="27"/>
  <c r="G26" i="27"/>
  <c r="H26" i="27"/>
  <c r="J25" i="27"/>
  <c r="G25" i="27"/>
  <c r="E33" i="27"/>
  <c r="E37" i="27" s="1"/>
  <c r="H25" i="27"/>
  <c r="J24" i="27"/>
  <c r="G24" i="27"/>
  <c r="H24" i="27"/>
  <c r="J23" i="27"/>
  <c r="G23" i="27"/>
  <c r="J18" i="27"/>
  <c r="J17" i="27"/>
  <c r="J16" i="27"/>
  <c r="I15" i="27"/>
  <c r="J14" i="27"/>
  <c r="G14" i="27"/>
  <c r="H14" i="27"/>
  <c r="J12" i="27"/>
  <c r="H12" i="27"/>
  <c r="G12" i="27"/>
  <c r="E15" i="27"/>
  <c r="E19" i="27" s="1"/>
  <c r="J10" i="27"/>
  <c r="G10" i="27"/>
  <c r="H10" i="27"/>
  <c r="J9" i="27"/>
  <c r="H9" i="27"/>
  <c r="J8" i="27"/>
  <c r="G8" i="27"/>
  <c r="H8" i="27"/>
  <c r="J7" i="27"/>
  <c r="G7" i="27"/>
  <c r="H7" i="27"/>
  <c r="J6" i="27"/>
  <c r="G6" i="27"/>
  <c r="H6" i="27"/>
  <c r="J43" i="26"/>
  <c r="J42" i="26"/>
  <c r="I39" i="26"/>
  <c r="J36" i="26"/>
  <c r="J35" i="26"/>
  <c r="J34" i="26"/>
  <c r="I33" i="26"/>
  <c r="I37" i="26" s="1"/>
  <c r="J32" i="26"/>
  <c r="G32" i="26"/>
  <c r="J31" i="26"/>
  <c r="G31" i="26"/>
  <c r="J30" i="26"/>
  <c r="G29" i="26"/>
  <c r="J29" i="26"/>
  <c r="H29" i="26"/>
  <c r="J28" i="26"/>
  <c r="J26" i="26"/>
  <c r="G25" i="26"/>
  <c r="J25" i="26"/>
  <c r="H25" i="26"/>
  <c r="J24" i="26"/>
  <c r="E33" i="26"/>
  <c r="J18" i="26"/>
  <c r="J17" i="26"/>
  <c r="J16" i="26"/>
  <c r="I15" i="26"/>
  <c r="I19" i="26" s="1"/>
  <c r="J14" i="26"/>
  <c r="H14" i="26"/>
  <c r="G14" i="26"/>
  <c r="J13" i="26"/>
  <c r="J12" i="26"/>
  <c r="J11" i="26"/>
  <c r="J10" i="26"/>
  <c r="H10" i="26"/>
  <c r="G10" i="26"/>
  <c r="H9" i="26"/>
  <c r="J9" i="26"/>
  <c r="G9" i="26"/>
  <c r="H8" i="26"/>
  <c r="J8" i="26"/>
  <c r="J7" i="26"/>
  <c r="G7" i="26"/>
  <c r="J6" i="26"/>
  <c r="H6" i="26"/>
  <c r="G6" i="26"/>
  <c r="E15" i="26"/>
  <c r="E19" i="26" s="1"/>
  <c r="J43" i="25"/>
  <c r="J42" i="25"/>
  <c r="J36" i="25"/>
  <c r="J35" i="25"/>
  <c r="J34" i="25"/>
  <c r="I33" i="25"/>
  <c r="I37" i="25" s="1"/>
  <c r="G32" i="25"/>
  <c r="H32" i="25"/>
  <c r="J31" i="25"/>
  <c r="G31" i="25"/>
  <c r="H31" i="25"/>
  <c r="J30" i="25"/>
  <c r="G30" i="25"/>
  <c r="H30" i="25"/>
  <c r="J29" i="25"/>
  <c r="G29" i="25"/>
  <c r="H29" i="25"/>
  <c r="J28" i="25"/>
  <c r="J27" i="25"/>
  <c r="H27" i="25"/>
  <c r="G27" i="25"/>
  <c r="J26" i="25"/>
  <c r="J25" i="25"/>
  <c r="G25" i="25"/>
  <c r="J24" i="25"/>
  <c r="E33" i="25"/>
  <c r="E37" i="25" s="1"/>
  <c r="H23" i="25"/>
  <c r="J18" i="25"/>
  <c r="J17" i="25"/>
  <c r="J16" i="25"/>
  <c r="I15" i="25"/>
  <c r="I19" i="25" s="1"/>
  <c r="J14" i="25"/>
  <c r="H14" i="25"/>
  <c r="G14" i="25"/>
  <c r="J13" i="25"/>
  <c r="G13" i="25"/>
  <c r="J12" i="25"/>
  <c r="J11" i="25"/>
  <c r="J10" i="25"/>
  <c r="H10" i="25"/>
  <c r="G10" i="25"/>
  <c r="J9" i="25"/>
  <c r="G9" i="25"/>
  <c r="J8" i="25"/>
  <c r="J7" i="25"/>
  <c r="J6" i="25"/>
  <c r="H6" i="25"/>
  <c r="G6" i="25"/>
  <c r="J5" i="25"/>
  <c r="G5" i="25"/>
  <c r="J43" i="24"/>
  <c r="J42" i="24"/>
  <c r="J36" i="24"/>
  <c r="J35" i="24"/>
  <c r="J34" i="24"/>
  <c r="I33" i="24"/>
  <c r="I37" i="24" s="1"/>
  <c r="J32" i="24"/>
  <c r="G32" i="24"/>
  <c r="H32" i="24"/>
  <c r="J31" i="24"/>
  <c r="G31" i="24"/>
  <c r="H31" i="24"/>
  <c r="J30" i="24"/>
  <c r="J29" i="24"/>
  <c r="G29" i="24"/>
  <c r="J28" i="24"/>
  <c r="J27" i="24"/>
  <c r="G27" i="24"/>
  <c r="H27" i="24"/>
  <c r="J26" i="24"/>
  <c r="G26" i="24"/>
  <c r="H26" i="24"/>
  <c r="J25" i="24"/>
  <c r="G25" i="24"/>
  <c r="D33" i="24"/>
  <c r="J24" i="24"/>
  <c r="G24" i="24"/>
  <c r="H24" i="24"/>
  <c r="J23" i="24"/>
  <c r="G23" i="24"/>
  <c r="E33" i="24"/>
  <c r="E37" i="24" s="1"/>
  <c r="H23" i="24"/>
  <c r="J18" i="24"/>
  <c r="J17" i="24"/>
  <c r="J16" i="24"/>
  <c r="I15" i="24"/>
  <c r="J14" i="24"/>
  <c r="G14" i="24"/>
  <c r="H14" i="24"/>
  <c r="J13" i="24"/>
  <c r="G13" i="24"/>
  <c r="H13" i="24"/>
  <c r="H12" i="24"/>
  <c r="J11" i="24"/>
  <c r="G11" i="24"/>
  <c r="J10" i="24"/>
  <c r="G10" i="24"/>
  <c r="H10" i="24"/>
  <c r="J9" i="24"/>
  <c r="G9" i="24"/>
  <c r="H9" i="24"/>
  <c r="J8" i="24"/>
  <c r="H8" i="24"/>
  <c r="J7" i="24"/>
  <c r="G7" i="24"/>
  <c r="J6" i="24"/>
  <c r="G6" i="24"/>
  <c r="H6" i="24"/>
  <c r="J5" i="24"/>
  <c r="G5" i="24"/>
  <c r="E19" i="24"/>
  <c r="H5" i="24"/>
  <c r="J43" i="23"/>
  <c r="J42" i="23"/>
  <c r="J36" i="23"/>
  <c r="J35" i="23"/>
  <c r="J34" i="23"/>
  <c r="I33" i="23"/>
  <c r="I37" i="23" s="1"/>
  <c r="J32" i="23"/>
  <c r="H32" i="23"/>
  <c r="J31" i="23"/>
  <c r="H31" i="23"/>
  <c r="G31" i="23"/>
  <c r="J30" i="23"/>
  <c r="G30" i="23"/>
  <c r="J29" i="23"/>
  <c r="J28" i="23"/>
  <c r="H28" i="23"/>
  <c r="J27" i="23"/>
  <c r="H27" i="23"/>
  <c r="G27" i="23"/>
  <c r="J26" i="23"/>
  <c r="G26" i="23"/>
  <c r="J25" i="23"/>
  <c r="E33" i="23"/>
  <c r="E37" i="23" s="1"/>
  <c r="J24" i="23"/>
  <c r="H24" i="23"/>
  <c r="J23" i="23"/>
  <c r="H23" i="23"/>
  <c r="G23" i="23"/>
  <c r="J18" i="23"/>
  <c r="J17" i="23"/>
  <c r="J16" i="23"/>
  <c r="I15" i="23"/>
  <c r="J14" i="23"/>
  <c r="J13" i="23"/>
  <c r="H13" i="23"/>
  <c r="G12" i="23"/>
  <c r="J12" i="23"/>
  <c r="H12" i="23"/>
  <c r="J11" i="23"/>
  <c r="H11" i="23"/>
  <c r="G11" i="23"/>
  <c r="J10" i="23"/>
  <c r="H10" i="23"/>
  <c r="J9" i="23"/>
  <c r="H9" i="23"/>
  <c r="G9" i="23"/>
  <c r="J8" i="23"/>
  <c r="G8" i="23"/>
  <c r="J7" i="23"/>
  <c r="E15" i="23"/>
  <c r="E19" i="23" s="1"/>
  <c r="J6" i="23"/>
  <c r="J5" i="23"/>
  <c r="H5" i="23"/>
  <c r="G5" i="23"/>
  <c r="I39" i="24" l="1"/>
  <c r="I39" i="25"/>
  <c r="I39" i="23"/>
  <c r="E37" i="26"/>
  <c r="D19" i="24"/>
  <c r="D37" i="24"/>
  <c r="H8" i="23"/>
  <c r="D15" i="23"/>
  <c r="H26" i="23"/>
  <c r="H30" i="23"/>
  <c r="H11" i="24"/>
  <c r="H29" i="24"/>
  <c r="H5" i="25"/>
  <c r="H9" i="25"/>
  <c r="H13" i="25"/>
  <c r="I41" i="25"/>
  <c r="H24" i="25"/>
  <c r="G24" i="25"/>
  <c r="H25" i="25"/>
  <c r="D33" i="25"/>
  <c r="H7" i="26"/>
  <c r="D15" i="26"/>
  <c r="J23" i="26"/>
  <c r="F33" i="26"/>
  <c r="H5" i="27"/>
  <c r="F15" i="27"/>
  <c r="J15" i="27" s="1"/>
  <c r="J5" i="27"/>
  <c r="J5" i="28"/>
  <c r="H5" i="28"/>
  <c r="J8" i="28"/>
  <c r="H8" i="28"/>
  <c r="J9" i="28"/>
  <c r="H9" i="28"/>
  <c r="J12" i="28"/>
  <c r="H12" i="28"/>
  <c r="G12" i="28"/>
  <c r="F33" i="28"/>
  <c r="F37" i="28" s="1"/>
  <c r="J23" i="28"/>
  <c r="H23" i="28"/>
  <c r="J27" i="28"/>
  <c r="H27" i="28"/>
  <c r="I37" i="28"/>
  <c r="J37" i="28" s="1"/>
  <c r="G6" i="23"/>
  <c r="G10" i="23"/>
  <c r="I19" i="23"/>
  <c r="G24" i="23"/>
  <c r="G28" i="23"/>
  <c r="G32" i="23"/>
  <c r="F33" i="23"/>
  <c r="G15" i="24"/>
  <c r="G12" i="24"/>
  <c r="F33" i="24"/>
  <c r="F37" i="24" s="1"/>
  <c r="J37" i="24" s="1"/>
  <c r="G30" i="24"/>
  <c r="E15" i="25"/>
  <c r="E19" i="25" s="1"/>
  <c r="G7" i="25"/>
  <c r="G11" i="25"/>
  <c r="F33" i="25"/>
  <c r="F37" i="25" s="1"/>
  <c r="J37" i="25" s="1"/>
  <c r="J23" i="25"/>
  <c r="G26" i="25"/>
  <c r="J5" i="26"/>
  <c r="F15" i="26"/>
  <c r="G11" i="26"/>
  <c r="G23" i="26"/>
  <c r="J27" i="26"/>
  <c r="G27" i="26"/>
  <c r="G5" i="27"/>
  <c r="H11" i="27"/>
  <c r="J11" i="27"/>
  <c r="G11" i="27"/>
  <c r="H13" i="27"/>
  <c r="J13" i="27"/>
  <c r="I39" i="27"/>
  <c r="I19" i="27"/>
  <c r="J27" i="27"/>
  <c r="G27" i="27"/>
  <c r="G6" i="28"/>
  <c r="D15" i="28"/>
  <c r="G8" i="28"/>
  <c r="H11" i="28"/>
  <c r="G26" i="28"/>
  <c r="G30" i="28"/>
  <c r="H6" i="23"/>
  <c r="H7" i="23"/>
  <c r="G13" i="23"/>
  <c r="G14" i="23"/>
  <c r="F15" i="23"/>
  <c r="J15" i="23" s="1"/>
  <c r="H25" i="23"/>
  <c r="H29" i="23"/>
  <c r="H7" i="24"/>
  <c r="J12" i="24"/>
  <c r="J15" i="24"/>
  <c r="H25" i="24"/>
  <c r="G28" i="24"/>
  <c r="H30" i="24"/>
  <c r="H7" i="25"/>
  <c r="H8" i="25"/>
  <c r="H11" i="25"/>
  <c r="H12" i="25"/>
  <c r="D15" i="25"/>
  <c r="G23" i="25"/>
  <c r="G28" i="25"/>
  <c r="H5" i="26"/>
  <c r="H11" i="26"/>
  <c r="H12" i="26"/>
  <c r="H13" i="26"/>
  <c r="H23" i="26"/>
  <c r="G24" i="26"/>
  <c r="H24" i="26"/>
  <c r="D33" i="26"/>
  <c r="H26" i="26"/>
  <c r="G28" i="26"/>
  <c r="H28" i="26"/>
  <c r="H30" i="26"/>
  <c r="G13" i="27"/>
  <c r="G29" i="27"/>
  <c r="F15" i="28"/>
  <c r="J15" i="28" s="1"/>
  <c r="H26" i="28"/>
  <c r="H30" i="28"/>
  <c r="D33" i="28"/>
  <c r="G7" i="23"/>
  <c r="H14" i="23"/>
  <c r="G25" i="23"/>
  <c r="G29" i="23"/>
  <c r="D33" i="23"/>
  <c r="G8" i="24"/>
  <c r="I19" i="24"/>
  <c r="H28" i="24"/>
  <c r="G8" i="25"/>
  <c r="G12" i="25"/>
  <c r="F15" i="25"/>
  <c r="H28" i="25"/>
  <c r="J32" i="25"/>
  <c r="G5" i="26"/>
  <c r="G13" i="26"/>
  <c r="I41" i="26"/>
  <c r="G26" i="26"/>
  <c r="H27" i="26"/>
  <c r="H31" i="26"/>
  <c r="H32" i="26"/>
  <c r="D33" i="27"/>
  <c r="F33" i="27"/>
  <c r="E15" i="28"/>
  <c r="E19" i="28" s="1"/>
  <c r="H13" i="28"/>
  <c r="E37" i="28"/>
  <c r="I39" i="28"/>
  <c r="G30" i="26"/>
  <c r="D15" i="27"/>
  <c r="H29" i="27"/>
  <c r="G11" i="28"/>
  <c r="H26" i="25"/>
  <c r="G8" i="26"/>
  <c r="G12" i="26"/>
  <c r="G9" i="27"/>
  <c r="H27" i="27"/>
  <c r="G5" i="28"/>
  <c r="G9" i="28"/>
  <c r="G23" i="28"/>
  <c r="G27" i="28"/>
  <c r="H23" i="27"/>
  <c r="I41" i="28" l="1"/>
  <c r="J33" i="28"/>
  <c r="H33" i="24"/>
  <c r="H33" i="27"/>
  <c r="G33" i="27"/>
  <c r="D37" i="27"/>
  <c r="F39" i="25"/>
  <c r="J39" i="25" s="1"/>
  <c r="F19" i="25"/>
  <c r="J15" i="25"/>
  <c r="H15" i="25"/>
  <c r="I41" i="24"/>
  <c r="D19" i="28"/>
  <c r="G15" i="28"/>
  <c r="I41" i="27"/>
  <c r="F19" i="26"/>
  <c r="J15" i="26"/>
  <c r="F39" i="26"/>
  <c r="J39" i="26" s="1"/>
  <c r="H15" i="26"/>
  <c r="F37" i="23"/>
  <c r="J37" i="23" s="1"/>
  <c r="J33" i="23"/>
  <c r="I41" i="23"/>
  <c r="F37" i="26"/>
  <c r="J37" i="26" s="1"/>
  <c r="J33" i="26"/>
  <c r="G33" i="25"/>
  <c r="D37" i="25"/>
  <c r="H33" i="25"/>
  <c r="G15" i="27"/>
  <c r="D19" i="27"/>
  <c r="J33" i="25"/>
  <c r="D19" i="25"/>
  <c r="G15" i="25"/>
  <c r="D19" i="23"/>
  <c r="G15" i="23"/>
  <c r="G37" i="24"/>
  <c r="H37" i="24"/>
  <c r="D37" i="23"/>
  <c r="G33" i="23"/>
  <c r="H33" i="23"/>
  <c r="F39" i="28"/>
  <c r="J39" i="28" s="1"/>
  <c r="H15" i="28"/>
  <c r="F19" i="28"/>
  <c r="J33" i="24"/>
  <c r="H15" i="27"/>
  <c r="F39" i="27"/>
  <c r="J39" i="27" s="1"/>
  <c r="F19" i="27"/>
  <c r="J19" i="27" s="1"/>
  <c r="G15" i="26"/>
  <c r="D19" i="26"/>
  <c r="F37" i="27"/>
  <c r="J37" i="27" s="1"/>
  <c r="J33" i="27"/>
  <c r="D37" i="28"/>
  <c r="G33" i="28"/>
  <c r="H33" i="28"/>
  <c r="H33" i="26"/>
  <c r="G33" i="26"/>
  <c r="D37" i="26"/>
  <c r="F39" i="23"/>
  <c r="J39" i="23" s="1"/>
  <c r="F19" i="23"/>
  <c r="H15" i="23"/>
  <c r="F39" i="24"/>
  <c r="J39" i="24" s="1"/>
  <c r="F19" i="24"/>
  <c r="G19" i="24" s="1"/>
  <c r="H15" i="24"/>
  <c r="G33" i="24"/>
  <c r="H37" i="28" l="1"/>
  <c r="G37" i="28"/>
  <c r="G19" i="26"/>
  <c r="H37" i="23"/>
  <c r="G37" i="23"/>
  <c r="F41" i="23"/>
  <c r="J41" i="23" s="1"/>
  <c r="H19" i="23"/>
  <c r="G19" i="23"/>
  <c r="G19" i="25"/>
  <c r="G19" i="27"/>
  <c r="G37" i="25"/>
  <c r="H37" i="25"/>
  <c r="H19" i="26"/>
  <c r="F41" i="26"/>
  <c r="J41" i="26" s="1"/>
  <c r="J19" i="26"/>
  <c r="G37" i="27"/>
  <c r="H37" i="27"/>
  <c r="F41" i="24"/>
  <c r="J41" i="24" s="1"/>
  <c r="H19" i="24"/>
  <c r="J19" i="23"/>
  <c r="G19" i="28"/>
  <c r="H37" i="26"/>
  <c r="G37" i="26"/>
  <c r="F41" i="27"/>
  <c r="J41" i="27" s="1"/>
  <c r="H19" i="27"/>
  <c r="F41" i="28"/>
  <c r="J41" i="28" s="1"/>
  <c r="H19" i="28"/>
  <c r="J19" i="28"/>
  <c r="J19" i="24"/>
  <c r="H19" i="25"/>
  <c r="F41" i="25"/>
  <c r="J41" i="25" s="1"/>
  <c r="J19" i="25"/>
  <c r="J5" i="17" l="1"/>
  <c r="J6" i="17"/>
  <c r="J7" i="17"/>
  <c r="J8" i="17"/>
  <c r="J9" i="17"/>
  <c r="J10" i="17"/>
  <c r="J11" i="17"/>
  <c r="J12" i="17"/>
  <c r="J13" i="17"/>
  <c r="J14" i="17"/>
  <c r="J43" i="22"/>
  <c r="J42" i="22"/>
  <c r="J36" i="22"/>
  <c r="J35" i="22"/>
  <c r="J34" i="22"/>
  <c r="I33" i="22"/>
  <c r="I37" i="22" s="1"/>
  <c r="D33" i="22"/>
  <c r="J32" i="22"/>
  <c r="J31" i="22"/>
  <c r="H31" i="22"/>
  <c r="G31" i="22"/>
  <c r="H30" i="22"/>
  <c r="J30" i="22"/>
  <c r="G30" i="22"/>
  <c r="H29" i="22"/>
  <c r="J29" i="22"/>
  <c r="G29" i="22"/>
  <c r="H28" i="22"/>
  <c r="J28" i="22"/>
  <c r="G28" i="22"/>
  <c r="H27" i="22"/>
  <c r="J27" i="22"/>
  <c r="G27" i="22"/>
  <c r="H26" i="22"/>
  <c r="J26" i="22"/>
  <c r="G26" i="22"/>
  <c r="H25" i="22"/>
  <c r="J25" i="22"/>
  <c r="G25" i="22"/>
  <c r="H24" i="22"/>
  <c r="J24" i="22"/>
  <c r="G24" i="22"/>
  <c r="H23" i="22"/>
  <c r="J23" i="22"/>
  <c r="E33" i="22"/>
  <c r="E37" i="22" s="1"/>
  <c r="G23" i="22"/>
  <c r="J18" i="22"/>
  <c r="J17" i="22"/>
  <c r="J16" i="22"/>
  <c r="I15" i="22"/>
  <c r="F15" i="22"/>
  <c r="H14" i="22"/>
  <c r="J14" i="22"/>
  <c r="G14" i="22"/>
  <c r="H13" i="22"/>
  <c r="J13" i="22"/>
  <c r="G13" i="22"/>
  <c r="H12" i="22"/>
  <c r="J12" i="22"/>
  <c r="G12" i="22"/>
  <c r="H11" i="22"/>
  <c r="J11" i="22"/>
  <c r="G11" i="22"/>
  <c r="J10" i="22"/>
  <c r="H10" i="22"/>
  <c r="G10" i="22"/>
  <c r="G9" i="22"/>
  <c r="G8" i="22"/>
  <c r="G7" i="22"/>
  <c r="G6" i="22"/>
  <c r="E15" i="22"/>
  <c r="E19" i="22" s="1"/>
  <c r="J43" i="21"/>
  <c r="J42" i="21"/>
  <c r="J36" i="21"/>
  <c r="J35" i="21"/>
  <c r="J34" i="21"/>
  <c r="I33" i="21"/>
  <c r="I37" i="21" s="1"/>
  <c r="D33" i="21"/>
  <c r="J32" i="21"/>
  <c r="J31" i="21"/>
  <c r="H31" i="21"/>
  <c r="G31" i="21"/>
  <c r="H30" i="21"/>
  <c r="J30" i="21"/>
  <c r="G30" i="21"/>
  <c r="H29" i="21"/>
  <c r="J29" i="21"/>
  <c r="G29" i="21"/>
  <c r="H28" i="21"/>
  <c r="J28" i="21"/>
  <c r="G28" i="21"/>
  <c r="H27" i="21"/>
  <c r="J27" i="21"/>
  <c r="G27" i="21"/>
  <c r="H26" i="21"/>
  <c r="J26" i="21"/>
  <c r="G26" i="21"/>
  <c r="H25" i="21"/>
  <c r="J25" i="21"/>
  <c r="G25" i="21"/>
  <c r="H24" i="21"/>
  <c r="J24" i="21"/>
  <c r="G24" i="21"/>
  <c r="H23" i="21"/>
  <c r="J23" i="21"/>
  <c r="E33" i="21"/>
  <c r="E37" i="21" s="1"/>
  <c r="G23" i="21"/>
  <c r="J18" i="21"/>
  <c r="J17" i="21"/>
  <c r="J16" i="21"/>
  <c r="I15" i="21"/>
  <c r="I39" i="21" s="1"/>
  <c r="H14" i="21"/>
  <c r="J14" i="21"/>
  <c r="G14" i="21"/>
  <c r="H13" i="21"/>
  <c r="J13" i="21"/>
  <c r="G13" i="21"/>
  <c r="H12" i="21"/>
  <c r="J12" i="21"/>
  <c r="G12" i="21"/>
  <c r="H11" i="21"/>
  <c r="J11" i="21"/>
  <c r="G11" i="21"/>
  <c r="J10" i="21"/>
  <c r="G10" i="21"/>
  <c r="G9" i="21"/>
  <c r="G8" i="21"/>
  <c r="G7" i="21"/>
  <c r="G6" i="21"/>
  <c r="E15" i="21"/>
  <c r="E19" i="21" s="1"/>
  <c r="J43" i="20"/>
  <c r="J42" i="20"/>
  <c r="J36" i="20"/>
  <c r="J35" i="20"/>
  <c r="J34" i="20"/>
  <c r="I33" i="20"/>
  <c r="I37" i="20" s="1"/>
  <c r="D33" i="20"/>
  <c r="J32" i="20"/>
  <c r="J31" i="20"/>
  <c r="H31" i="20"/>
  <c r="G31" i="20"/>
  <c r="H30" i="20"/>
  <c r="J30" i="20"/>
  <c r="H29" i="20"/>
  <c r="J29" i="20"/>
  <c r="H28" i="20"/>
  <c r="J28" i="20"/>
  <c r="H27" i="20"/>
  <c r="J27" i="20"/>
  <c r="H26" i="20"/>
  <c r="J26" i="20"/>
  <c r="H25" i="20"/>
  <c r="J25" i="20"/>
  <c r="H24" i="20"/>
  <c r="J24" i="20"/>
  <c r="H23" i="20"/>
  <c r="J23" i="20"/>
  <c r="E33" i="20"/>
  <c r="E37" i="20" s="1"/>
  <c r="J18" i="20"/>
  <c r="J17" i="20"/>
  <c r="J16" i="20"/>
  <c r="I15" i="20"/>
  <c r="H14" i="20"/>
  <c r="J14" i="20"/>
  <c r="G14" i="20"/>
  <c r="H13" i="20"/>
  <c r="J13" i="20"/>
  <c r="G13" i="20"/>
  <c r="H12" i="20"/>
  <c r="J12" i="20"/>
  <c r="G12" i="20"/>
  <c r="H11" i="20"/>
  <c r="J11" i="20"/>
  <c r="G11" i="20"/>
  <c r="J10" i="20"/>
  <c r="H10" i="20"/>
  <c r="G10" i="20"/>
  <c r="G9" i="20"/>
  <c r="G8" i="20"/>
  <c r="E15" i="20"/>
  <c r="E19" i="20" s="1"/>
  <c r="J43" i="19"/>
  <c r="J42" i="19"/>
  <c r="J36" i="19"/>
  <c r="J35" i="19"/>
  <c r="J34" i="19"/>
  <c r="I33" i="19"/>
  <c r="I37" i="19" s="1"/>
  <c r="J32" i="19"/>
  <c r="H32" i="19"/>
  <c r="J31" i="19"/>
  <c r="H31" i="19"/>
  <c r="G31" i="19"/>
  <c r="H24" i="19"/>
  <c r="J24" i="19"/>
  <c r="H23" i="19"/>
  <c r="J23" i="19"/>
  <c r="E33" i="19"/>
  <c r="J18" i="19"/>
  <c r="J17" i="19"/>
  <c r="J16" i="19"/>
  <c r="I15" i="19"/>
  <c r="I39" i="19" s="1"/>
  <c r="F15" i="19"/>
  <c r="J12" i="19"/>
  <c r="H12" i="19"/>
  <c r="G12" i="19"/>
  <c r="H11" i="19"/>
  <c r="J11" i="19"/>
  <c r="G11" i="19"/>
  <c r="J10" i="19"/>
  <c r="H10" i="19"/>
  <c r="G10" i="19"/>
  <c r="G9" i="19"/>
  <c r="J8" i="19"/>
  <c r="G8" i="19"/>
  <c r="J7" i="19"/>
  <c r="G7" i="19"/>
  <c r="G5" i="19"/>
  <c r="J43" i="18"/>
  <c r="J42" i="18"/>
  <c r="J36" i="18"/>
  <c r="J35" i="18"/>
  <c r="J34" i="18"/>
  <c r="I33" i="18"/>
  <c r="J32" i="18"/>
  <c r="G32" i="18"/>
  <c r="J31" i="18"/>
  <c r="G31" i="18"/>
  <c r="J30" i="18"/>
  <c r="H30" i="18"/>
  <c r="J29" i="18"/>
  <c r="H29" i="18"/>
  <c r="G29" i="18"/>
  <c r="H28" i="18"/>
  <c r="J28" i="18"/>
  <c r="G28" i="18"/>
  <c r="J27" i="18"/>
  <c r="H27" i="18"/>
  <c r="J26" i="18"/>
  <c r="H26" i="18"/>
  <c r="J25" i="18"/>
  <c r="H25" i="18"/>
  <c r="G25" i="18"/>
  <c r="H24" i="18"/>
  <c r="J24" i="18"/>
  <c r="G24" i="18"/>
  <c r="E33" i="18"/>
  <c r="H23" i="18"/>
  <c r="J18" i="18"/>
  <c r="J17" i="18"/>
  <c r="J16" i="18"/>
  <c r="I15" i="18"/>
  <c r="I39" i="18" s="1"/>
  <c r="J14" i="18"/>
  <c r="G14" i="18"/>
  <c r="H13" i="18"/>
  <c r="G12" i="18"/>
  <c r="J12" i="18"/>
  <c r="H12" i="18"/>
  <c r="J11" i="18"/>
  <c r="H11" i="18"/>
  <c r="G11" i="18"/>
  <c r="J10" i="18"/>
  <c r="G10" i="18"/>
  <c r="H10" i="18"/>
  <c r="J9" i="18"/>
  <c r="H9" i="18"/>
  <c r="J8" i="18"/>
  <c r="G8" i="18"/>
  <c r="H7" i="18"/>
  <c r="G6" i="18"/>
  <c r="J6" i="18"/>
  <c r="H6" i="18"/>
  <c r="J5" i="18"/>
  <c r="H5" i="18"/>
  <c r="J43" i="17"/>
  <c r="J42" i="17"/>
  <c r="J36" i="17"/>
  <c r="J35" i="17"/>
  <c r="J34" i="17"/>
  <c r="I33" i="17"/>
  <c r="I37" i="17" s="1"/>
  <c r="J32" i="17"/>
  <c r="H32" i="17"/>
  <c r="J31" i="17"/>
  <c r="G31" i="17"/>
  <c r="H31" i="17"/>
  <c r="J30" i="17"/>
  <c r="J29" i="17"/>
  <c r="G29" i="17"/>
  <c r="J28" i="17"/>
  <c r="G27" i="17"/>
  <c r="J27" i="17"/>
  <c r="H27" i="17"/>
  <c r="J26" i="17"/>
  <c r="H26" i="17"/>
  <c r="J25" i="17"/>
  <c r="D33" i="17"/>
  <c r="J24" i="17"/>
  <c r="H24" i="17"/>
  <c r="G23" i="17"/>
  <c r="E33" i="17"/>
  <c r="E37" i="17" s="1"/>
  <c r="H23" i="17"/>
  <c r="J18" i="17"/>
  <c r="J17" i="17"/>
  <c r="J16" i="17"/>
  <c r="I15" i="17"/>
  <c r="I19" i="17" s="1"/>
  <c r="H14" i="17"/>
  <c r="G14" i="17"/>
  <c r="G13" i="17"/>
  <c r="H13" i="17"/>
  <c r="H12" i="17"/>
  <c r="G11" i="17"/>
  <c r="H10" i="17"/>
  <c r="G10" i="17"/>
  <c r="G9" i="17"/>
  <c r="H9" i="17"/>
  <c r="H8" i="17"/>
  <c r="G8" i="17"/>
  <c r="D15" i="17"/>
  <c r="H6" i="17"/>
  <c r="G6" i="17"/>
  <c r="G5" i="17"/>
  <c r="E15" i="17"/>
  <c r="E19" i="17" s="1"/>
  <c r="H5" i="17"/>
  <c r="I39" i="20" l="1"/>
  <c r="I39" i="22"/>
  <c r="I19" i="22"/>
  <c r="J15" i="19"/>
  <c r="I19" i="18"/>
  <c r="I19" i="19"/>
  <c r="I41" i="19" s="1"/>
  <c r="I19" i="20"/>
  <c r="I19" i="21"/>
  <c r="I41" i="21" s="1"/>
  <c r="I39" i="17"/>
  <c r="D37" i="17"/>
  <c r="D19" i="17"/>
  <c r="H7" i="17"/>
  <c r="H11" i="17"/>
  <c r="H28" i="17"/>
  <c r="H29" i="17"/>
  <c r="E15" i="18"/>
  <c r="E19" i="18" s="1"/>
  <c r="G7" i="18"/>
  <c r="H8" i="18"/>
  <c r="G13" i="18"/>
  <c r="H14" i="18"/>
  <c r="F33" i="18"/>
  <c r="F37" i="18" s="1"/>
  <c r="J23" i="18"/>
  <c r="I37" i="18"/>
  <c r="J13" i="19"/>
  <c r="H13" i="19"/>
  <c r="J14" i="19"/>
  <c r="H14" i="19"/>
  <c r="J28" i="19"/>
  <c r="H28" i="19"/>
  <c r="G32" i="21"/>
  <c r="H32" i="21"/>
  <c r="G5" i="22"/>
  <c r="D15" i="22"/>
  <c r="J7" i="22"/>
  <c r="H7" i="22"/>
  <c r="G7" i="17"/>
  <c r="G12" i="17"/>
  <c r="G25" i="17"/>
  <c r="H30" i="17"/>
  <c r="G9" i="18"/>
  <c r="F15" i="18"/>
  <c r="G26" i="18"/>
  <c r="G30" i="18"/>
  <c r="H32" i="18"/>
  <c r="G13" i="19"/>
  <c r="D15" i="19"/>
  <c r="H15" i="19" s="1"/>
  <c r="J27" i="19"/>
  <c r="H27" i="19"/>
  <c r="J5" i="21"/>
  <c r="H5" i="21"/>
  <c r="F15" i="21"/>
  <c r="J9" i="21"/>
  <c r="H9" i="21"/>
  <c r="H25" i="17"/>
  <c r="I41" i="17"/>
  <c r="D33" i="18"/>
  <c r="F19" i="19"/>
  <c r="J26" i="19"/>
  <c r="H26" i="19"/>
  <c r="J30" i="19"/>
  <c r="H30" i="19"/>
  <c r="F33" i="19"/>
  <c r="F39" i="19" s="1"/>
  <c r="J39" i="19" s="1"/>
  <c r="G5" i="20"/>
  <c r="D15" i="20"/>
  <c r="J7" i="20"/>
  <c r="H7" i="20"/>
  <c r="F15" i="17"/>
  <c r="G15" i="17" s="1"/>
  <c r="F33" i="17"/>
  <c r="H33" i="17" s="1"/>
  <c r="D15" i="18"/>
  <c r="J7" i="18"/>
  <c r="J13" i="18"/>
  <c r="E37" i="18"/>
  <c r="J5" i="19"/>
  <c r="H5" i="19"/>
  <c r="J6" i="19"/>
  <c r="H6" i="19"/>
  <c r="H7" i="19"/>
  <c r="H8" i="19"/>
  <c r="J9" i="19"/>
  <c r="H9" i="19"/>
  <c r="J25" i="19"/>
  <c r="H25" i="19"/>
  <c r="J29" i="19"/>
  <c r="H29" i="19"/>
  <c r="D37" i="20"/>
  <c r="J8" i="21"/>
  <c r="H8" i="21"/>
  <c r="J6" i="22"/>
  <c r="H6" i="22"/>
  <c r="D37" i="22"/>
  <c r="J23" i="17"/>
  <c r="G24" i="17"/>
  <c r="G26" i="17"/>
  <c r="G28" i="17"/>
  <c r="G30" i="17"/>
  <c r="G32" i="17"/>
  <c r="G5" i="18"/>
  <c r="H31" i="18"/>
  <c r="G23" i="19"/>
  <c r="G24" i="19"/>
  <c r="G25" i="19"/>
  <c r="G26" i="19"/>
  <c r="G27" i="19"/>
  <c r="G28" i="19"/>
  <c r="G29" i="19"/>
  <c r="G30" i="19"/>
  <c r="J5" i="20"/>
  <c r="H5" i="20"/>
  <c r="G7" i="20"/>
  <c r="J9" i="20"/>
  <c r="H9" i="20"/>
  <c r="I41" i="20"/>
  <c r="G32" i="20"/>
  <c r="H32" i="20"/>
  <c r="G5" i="21"/>
  <c r="D15" i="21"/>
  <c r="J7" i="21"/>
  <c r="H7" i="21"/>
  <c r="J5" i="22"/>
  <c r="H5" i="22"/>
  <c r="J9" i="22"/>
  <c r="H9" i="22"/>
  <c r="I41" i="22"/>
  <c r="G32" i="22"/>
  <c r="H32" i="22"/>
  <c r="J6" i="20"/>
  <c r="H6" i="20"/>
  <c r="G23" i="18"/>
  <c r="G27" i="18"/>
  <c r="E19" i="19"/>
  <c r="G6" i="19"/>
  <c r="G14" i="19"/>
  <c r="E37" i="19"/>
  <c r="G32" i="19"/>
  <c r="D33" i="19"/>
  <c r="G6" i="20"/>
  <c r="J8" i="20"/>
  <c r="H8" i="20"/>
  <c r="F15" i="20"/>
  <c r="J6" i="21"/>
  <c r="H6" i="21"/>
  <c r="H10" i="21"/>
  <c r="D37" i="21"/>
  <c r="J8" i="22"/>
  <c r="H8" i="22"/>
  <c r="F19" i="22"/>
  <c r="J15" i="22"/>
  <c r="G23" i="20"/>
  <c r="G24" i="20"/>
  <c r="G25" i="20"/>
  <c r="G26" i="20"/>
  <c r="G27" i="20"/>
  <c r="G28" i="20"/>
  <c r="G29" i="20"/>
  <c r="G30" i="20"/>
  <c r="F33" i="20"/>
  <c r="H33" i="20" s="1"/>
  <c r="F33" i="21"/>
  <c r="G33" i="21" s="1"/>
  <c r="F33" i="22"/>
  <c r="G33" i="22" s="1"/>
  <c r="J19" i="19" l="1"/>
  <c r="G33" i="20"/>
  <c r="J33" i="18"/>
  <c r="G33" i="17"/>
  <c r="F37" i="21"/>
  <c r="J37" i="21" s="1"/>
  <c r="J33" i="21"/>
  <c r="H33" i="21"/>
  <c r="D19" i="22"/>
  <c r="H19" i="22" s="1"/>
  <c r="G15" i="22"/>
  <c r="D19" i="21"/>
  <c r="G15" i="21"/>
  <c r="F37" i="19"/>
  <c r="J37" i="19" s="1"/>
  <c r="J33" i="19"/>
  <c r="F19" i="21"/>
  <c r="F39" i="21"/>
  <c r="J39" i="21" s="1"/>
  <c r="J15" i="21"/>
  <c r="H15" i="21"/>
  <c r="J37" i="18"/>
  <c r="I41" i="18"/>
  <c r="F37" i="22"/>
  <c r="J37" i="22" s="1"/>
  <c r="J33" i="22"/>
  <c r="F37" i="20"/>
  <c r="J37" i="20" s="1"/>
  <c r="J33" i="20"/>
  <c r="F39" i="22"/>
  <c r="J39" i="22" s="1"/>
  <c r="F39" i="20"/>
  <c r="J39" i="20" s="1"/>
  <c r="F19" i="20"/>
  <c r="J15" i="20"/>
  <c r="H15" i="20"/>
  <c r="D37" i="19"/>
  <c r="G33" i="19"/>
  <c r="H33" i="19"/>
  <c r="H33" i="22"/>
  <c r="J19" i="22"/>
  <c r="D19" i="18"/>
  <c r="G15" i="18"/>
  <c r="D37" i="18"/>
  <c r="G33" i="18"/>
  <c r="H33" i="18"/>
  <c r="D19" i="19"/>
  <c r="H19" i="19" s="1"/>
  <c r="G15" i="19"/>
  <c r="J15" i="17"/>
  <c r="F19" i="17"/>
  <c r="G19" i="17" s="1"/>
  <c r="F39" i="17"/>
  <c r="J39" i="17" s="1"/>
  <c r="H15" i="17"/>
  <c r="H15" i="22"/>
  <c r="J33" i="17"/>
  <c r="F37" i="17"/>
  <c r="J37" i="17" s="1"/>
  <c r="D19" i="20"/>
  <c r="G15" i="20"/>
  <c r="F39" i="18"/>
  <c r="J39" i="18" s="1"/>
  <c r="J15" i="18"/>
  <c r="H15" i="18"/>
  <c r="F19" i="18"/>
  <c r="G37" i="22" l="1"/>
  <c r="G37" i="21"/>
  <c r="H37" i="21"/>
  <c r="H37" i="20"/>
  <c r="G37" i="17"/>
  <c r="H37" i="17"/>
  <c r="G19" i="20"/>
  <c r="G19" i="18"/>
  <c r="F41" i="20"/>
  <c r="J41" i="20" s="1"/>
  <c r="H19" i="20"/>
  <c r="J19" i="20"/>
  <c r="H37" i="22"/>
  <c r="F41" i="19"/>
  <c r="J41" i="19" s="1"/>
  <c r="H37" i="18"/>
  <c r="G37" i="18"/>
  <c r="G37" i="20"/>
  <c r="H37" i="19"/>
  <c r="G37" i="19"/>
  <c r="F41" i="17"/>
  <c r="J41" i="17" s="1"/>
  <c r="H19" i="17"/>
  <c r="J19" i="17"/>
  <c r="G19" i="19"/>
  <c r="F41" i="21"/>
  <c r="J41" i="21" s="1"/>
  <c r="H19" i="21"/>
  <c r="J19" i="21"/>
  <c r="F41" i="22"/>
  <c r="J41" i="22" s="1"/>
  <c r="G19" i="22"/>
  <c r="F41" i="18"/>
  <c r="J41" i="18" s="1"/>
  <c r="H19" i="18"/>
  <c r="J19" i="18"/>
  <c r="G19" i="21"/>
  <c r="J43" i="16" l="1"/>
  <c r="J42" i="16"/>
  <c r="J36" i="16"/>
  <c r="J35" i="16"/>
  <c r="J34" i="16"/>
  <c r="I33" i="16"/>
  <c r="I37" i="16" s="1"/>
  <c r="D33" i="16"/>
  <c r="J32" i="16"/>
  <c r="J31" i="16"/>
  <c r="H31" i="16"/>
  <c r="G31" i="16"/>
  <c r="H30" i="16"/>
  <c r="J30" i="16"/>
  <c r="H29" i="16"/>
  <c r="J29" i="16"/>
  <c r="H28" i="16"/>
  <c r="J28" i="16"/>
  <c r="H27" i="16"/>
  <c r="J27" i="16"/>
  <c r="H26" i="16"/>
  <c r="J26" i="16"/>
  <c r="H25" i="16"/>
  <c r="J25" i="16"/>
  <c r="H24" i="16"/>
  <c r="J24" i="16"/>
  <c r="H23" i="16"/>
  <c r="J23" i="16"/>
  <c r="E33" i="16"/>
  <c r="E37" i="16" s="1"/>
  <c r="J18" i="16"/>
  <c r="J17" i="16"/>
  <c r="J16" i="16"/>
  <c r="I15" i="16"/>
  <c r="H14" i="16"/>
  <c r="J14" i="16"/>
  <c r="H13" i="16"/>
  <c r="J13" i="16"/>
  <c r="H12" i="16"/>
  <c r="J12" i="16"/>
  <c r="H11" i="16"/>
  <c r="J11" i="16"/>
  <c r="J10" i="16"/>
  <c r="G10" i="16"/>
  <c r="G7" i="16"/>
  <c r="G6" i="16"/>
  <c r="E15" i="16"/>
  <c r="E19" i="16" s="1"/>
  <c r="J43" i="15"/>
  <c r="J42" i="15"/>
  <c r="J36" i="15"/>
  <c r="J35" i="15"/>
  <c r="J34" i="15"/>
  <c r="I33" i="15"/>
  <c r="I37" i="15" s="1"/>
  <c r="J32" i="15"/>
  <c r="J31" i="15"/>
  <c r="H31" i="15"/>
  <c r="G31" i="15"/>
  <c r="H30" i="15"/>
  <c r="J30" i="15"/>
  <c r="H29" i="15"/>
  <c r="J29" i="15"/>
  <c r="H28" i="15"/>
  <c r="J28" i="15"/>
  <c r="H27" i="15"/>
  <c r="J27" i="15"/>
  <c r="H26" i="15"/>
  <c r="J26" i="15"/>
  <c r="H25" i="15"/>
  <c r="J25" i="15"/>
  <c r="H24" i="15"/>
  <c r="J24" i="15"/>
  <c r="H23" i="15"/>
  <c r="J23" i="15"/>
  <c r="E33" i="15"/>
  <c r="J18" i="15"/>
  <c r="J17" i="15"/>
  <c r="J16" i="15"/>
  <c r="I15" i="15"/>
  <c r="I19" i="15" s="1"/>
  <c r="H14" i="15"/>
  <c r="J14" i="15"/>
  <c r="G14" i="15"/>
  <c r="H13" i="15"/>
  <c r="J13" i="15"/>
  <c r="G13" i="15"/>
  <c r="H12" i="15"/>
  <c r="J12" i="15"/>
  <c r="G12" i="15"/>
  <c r="H11" i="15"/>
  <c r="J11" i="15"/>
  <c r="G11" i="15"/>
  <c r="J10" i="15"/>
  <c r="G10" i="15"/>
  <c r="G7" i="15"/>
  <c r="G6" i="15"/>
  <c r="E15" i="15"/>
  <c r="E19" i="15" s="1"/>
  <c r="J43" i="14"/>
  <c r="J42" i="14"/>
  <c r="J36" i="14"/>
  <c r="J35" i="14"/>
  <c r="J34" i="14"/>
  <c r="I33" i="14"/>
  <c r="I37" i="14" s="1"/>
  <c r="D33" i="14"/>
  <c r="J32" i="14"/>
  <c r="J31" i="14"/>
  <c r="H31" i="14"/>
  <c r="G31" i="14"/>
  <c r="H30" i="14"/>
  <c r="J30" i="14"/>
  <c r="H29" i="14"/>
  <c r="J29" i="14"/>
  <c r="H28" i="14"/>
  <c r="J28" i="14"/>
  <c r="H27" i="14"/>
  <c r="J27" i="14"/>
  <c r="H26" i="14"/>
  <c r="J26" i="14"/>
  <c r="H25" i="14"/>
  <c r="J25" i="14"/>
  <c r="H24" i="14"/>
  <c r="J24" i="14"/>
  <c r="H23" i="14"/>
  <c r="J23" i="14"/>
  <c r="E33" i="14"/>
  <c r="E37" i="14" s="1"/>
  <c r="J18" i="14"/>
  <c r="J17" i="14"/>
  <c r="J16" i="14"/>
  <c r="I15" i="14"/>
  <c r="I39" i="14" s="1"/>
  <c r="H14" i="14"/>
  <c r="J14" i="14"/>
  <c r="G14" i="14"/>
  <c r="J13" i="14"/>
  <c r="H13" i="14"/>
  <c r="G13" i="14"/>
  <c r="G12" i="14"/>
  <c r="J10" i="14"/>
  <c r="H10" i="14"/>
  <c r="G10" i="14"/>
  <c r="H9" i="14"/>
  <c r="J9" i="14"/>
  <c r="H8" i="14"/>
  <c r="J8" i="14"/>
  <c r="H7" i="14"/>
  <c r="J7" i="14"/>
  <c r="H6" i="14"/>
  <c r="J6" i="14"/>
  <c r="H5" i="14"/>
  <c r="J5" i="14"/>
  <c r="E15" i="14"/>
  <c r="E19" i="14" s="1"/>
  <c r="J43" i="13"/>
  <c r="J42" i="13"/>
  <c r="J36" i="13"/>
  <c r="J35" i="13"/>
  <c r="J34" i="13"/>
  <c r="I33" i="13"/>
  <c r="D33" i="13"/>
  <c r="J32" i="13"/>
  <c r="H32" i="13"/>
  <c r="J31" i="13"/>
  <c r="H31" i="13"/>
  <c r="G31" i="13"/>
  <c r="G30" i="13"/>
  <c r="J30" i="13"/>
  <c r="H30" i="13"/>
  <c r="J29" i="13"/>
  <c r="J28" i="13"/>
  <c r="H28" i="13"/>
  <c r="J27" i="13"/>
  <c r="G26" i="13"/>
  <c r="J26" i="13"/>
  <c r="H26" i="13"/>
  <c r="J25" i="13"/>
  <c r="E33" i="13"/>
  <c r="E37" i="13" s="1"/>
  <c r="J24" i="13"/>
  <c r="H24" i="13"/>
  <c r="J18" i="13"/>
  <c r="J17" i="13"/>
  <c r="J16" i="13"/>
  <c r="I15" i="13"/>
  <c r="H14" i="13"/>
  <c r="J14" i="13"/>
  <c r="G14" i="13"/>
  <c r="J11" i="13"/>
  <c r="H11" i="13"/>
  <c r="G11" i="13"/>
  <c r="J10" i="13"/>
  <c r="H10" i="13"/>
  <c r="G10" i="13"/>
  <c r="H9" i="13"/>
  <c r="J9" i="13"/>
  <c r="J8" i="13"/>
  <c r="H8" i="13"/>
  <c r="J7" i="13"/>
  <c r="G6" i="13"/>
  <c r="H5" i="13"/>
  <c r="E15" i="13"/>
  <c r="E19" i="13" s="1"/>
  <c r="J43" i="12"/>
  <c r="J42" i="12"/>
  <c r="J36" i="12"/>
  <c r="J35" i="12"/>
  <c r="J34" i="12"/>
  <c r="I33" i="12"/>
  <c r="I37" i="12" s="1"/>
  <c r="J32" i="12"/>
  <c r="G32" i="12"/>
  <c r="J31" i="12"/>
  <c r="G30" i="12"/>
  <c r="J30" i="12"/>
  <c r="H30" i="12"/>
  <c r="J29" i="12"/>
  <c r="H29" i="12"/>
  <c r="J28" i="12"/>
  <c r="H28" i="12"/>
  <c r="J27" i="12"/>
  <c r="H27" i="12"/>
  <c r="G26" i="12"/>
  <c r="J26" i="12"/>
  <c r="H26" i="12"/>
  <c r="J25" i="12"/>
  <c r="J24" i="12"/>
  <c r="G24" i="12"/>
  <c r="J23" i="12"/>
  <c r="E33" i="12"/>
  <c r="E37" i="12" s="1"/>
  <c r="J18" i="12"/>
  <c r="J17" i="12"/>
  <c r="J16" i="12"/>
  <c r="I15" i="12"/>
  <c r="J14" i="12"/>
  <c r="G14" i="12"/>
  <c r="H13" i="12"/>
  <c r="G13" i="12"/>
  <c r="G12" i="12"/>
  <c r="J12" i="12"/>
  <c r="H12" i="12"/>
  <c r="J11" i="12"/>
  <c r="H11" i="12"/>
  <c r="J10" i="12"/>
  <c r="G10" i="12"/>
  <c r="H10" i="12"/>
  <c r="J9" i="12"/>
  <c r="H9" i="12"/>
  <c r="G9" i="12"/>
  <c r="J8" i="12"/>
  <c r="G8" i="12"/>
  <c r="H7" i="12"/>
  <c r="G7" i="12"/>
  <c r="G6" i="12"/>
  <c r="J6" i="12"/>
  <c r="H6" i="12"/>
  <c r="J5" i="12"/>
  <c r="H5" i="12"/>
  <c r="E15" i="12"/>
  <c r="E19" i="12" s="1"/>
  <c r="J43" i="11"/>
  <c r="J42" i="11"/>
  <c r="J36" i="11"/>
  <c r="J35" i="11"/>
  <c r="J34" i="11"/>
  <c r="I33" i="11"/>
  <c r="I37" i="11" s="1"/>
  <c r="J32" i="11"/>
  <c r="J31" i="11"/>
  <c r="G31" i="11"/>
  <c r="H31" i="11"/>
  <c r="J30" i="11"/>
  <c r="H30" i="11"/>
  <c r="J29" i="11"/>
  <c r="G29" i="11"/>
  <c r="J28" i="11"/>
  <c r="H28" i="11"/>
  <c r="G27" i="11"/>
  <c r="J27" i="11"/>
  <c r="H27" i="11"/>
  <c r="J26" i="11"/>
  <c r="J25" i="11"/>
  <c r="G25" i="11"/>
  <c r="J24" i="11"/>
  <c r="G23" i="11"/>
  <c r="H23" i="11"/>
  <c r="J18" i="11"/>
  <c r="J17" i="11"/>
  <c r="J16" i="11"/>
  <c r="I15" i="11"/>
  <c r="I19" i="11" s="1"/>
  <c r="H14" i="11"/>
  <c r="J14" i="11"/>
  <c r="J13" i="11"/>
  <c r="G13" i="11"/>
  <c r="J12" i="11"/>
  <c r="H12" i="11"/>
  <c r="G12" i="11"/>
  <c r="J11" i="11"/>
  <c r="G11" i="11"/>
  <c r="J10" i="11"/>
  <c r="H10" i="11"/>
  <c r="G10" i="11"/>
  <c r="J9" i="11"/>
  <c r="G9" i="11"/>
  <c r="J8" i="11"/>
  <c r="H8" i="11"/>
  <c r="G8" i="11"/>
  <c r="J7" i="11"/>
  <c r="D15" i="11"/>
  <c r="H6" i="11"/>
  <c r="J6" i="11"/>
  <c r="J5" i="11"/>
  <c r="G5" i="11"/>
  <c r="I39" i="15" l="1"/>
  <c r="I39" i="16"/>
  <c r="I39" i="13"/>
  <c r="I37" i="13"/>
  <c r="I19" i="14"/>
  <c r="I41" i="14" s="1"/>
  <c r="I19" i="16"/>
  <c r="I41" i="16" s="1"/>
  <c r="I39" i="11"/>
  <c r="D19" i="11"/>
  <c r="H7" i="11"/>
  <c r="H11" i="11"/>
  <c r="H29" i="11"/>
  <c r="H8" i="12"/>
  <c r="H14" i="12"/>
  <c r="H5" i="11"/>
  <c r="H9" i="11"/>
  <c r="H13" i="11"/>
  <c r="E33" i="11"/>
  <c r="E37" i="11" s="1"/>
  <c r="H24" i="11"/>
  <c r="H25" i="11"/>
  <c r="I41" i="11"/>
  <c r="F15" i="12"/>
  <c r="D33" i="12"/>
  <c r="H24" i="12"/>
  <c r="H31" i="12"/>
  <c r="H32" i="12"/>
  <c r="F33" i="13"/>
  <c r="F37" i="13" s="1"/>
  <c r="J23" i="13"/>
  <c r="D37" i="14"/>
  <c r="E15" i="11"/>
  <c r="E19" i="11" s="1"/>
  <c r="G6" i="11"/>
  <c r="G7" i="11"/>
  <c r="G14" i="11"/>
  <c r="F33" i="11"/>
  <c r="H26" i="11"/>
  <c r="H32" i="11"/>
  <c r="D33" i="11"/>
  <c r="D15" i="12"/>
  <c r="J7" i="12"/>
  <c r="G11" i="12"/>
  <c r="J13" i="12"/>
  <c r="I19" i="12"/>
  <c r="I39" i="12"/>
  <c r="H25" i="12"/>
  <c r="G28" i="12"/>
  <c r="F15" i="13"/>
  <c r="J5" i="13"/>
  <c r="J6" i="13"/>
  <c r="H6" i="13"/>
  <c r="G8" i="13"/>
  <c r="I19" i="13"/>
  <c r="H23" i="13"/>
  <c r="G25" i="13"/>
  <c r="H25" i="13"/>
  <c r="H27" i="13"/>
  <c r="G29" i="13"/>
  <c r="H29" i="13"/>
  <c r="G11" i="14"/>
  <c r="D15" i="14"/>
  <c r="J5" i="15"/>
  <c r="H5" i="15"/>
  <c r="J9" i="15"/>
  <c r="H9" i="15"/>
  <c r="I41" i="15"/>
  <c r="E37" i="15"/>
  <c r="G32" i="15"/>
  <c r="H32" i="15"/>
  <c r="D33" i="15"/>
  <c r="J5" i="16"/>
  <c r="H5" i="16"/>
  <c r="F15" i="16"/>
  <c r="J9" i="16"/>
  <c r="H9" i="16"/>
  <c r="F33" i="12"/>
  <c r="G7" i="13"/>
  <c r="H7" i="13"/>
  <c r="J12" i="13"/>
  <c r="H12" i="13"/>
  <c r="J13" i="13"/>
  <c r="H13" i="13"/>
  <c r="D37" i="13"/>
  <c r="H33" i="13"/>
  <c r="J8" i="15"/>
  <c r="H8" i="15"/>
  <c r="F15" i="15"/>
  <c r="J8" i="16"/>
  <c r="H8" i="16"/>
  <c r="F15" i="11"/>
  <c r="G15" i="11" s="1"/>
  <c r="G12" i="13"/>
  <c r="D15" i="13"/>
  <c r="D37" i="16"/>
  <c r="J23" i="11"/>
  <c r="G24" i="11"/>
  <c r="G26" i="11"/>
  <c r="G28" i="11"/>
  <c r="G30" i="11"/>
  <c r="G32" i="11"/>
  <c r="G5" i="12"/>
  <c r="G23" i="12"/>
  <c r="G25" i="12"/>
  <c r="G27" i="12"/>
  <c r="G29" i="12"/>
  <c r="G31" i="12"/>
  <c r="G5" i="13"/>
  <c r="G9" i="13"/>
  <c r="G23" i="13"/>
  <c r="G24" i="13"/>
  <c r="G27" i="13"/>
  <c r="G28" i="13"/>
  <c r="G32" i="13"/>
  <c r="J12" i="14"/>
  <c r="H12" i="14"/>
  <c r="G32" i="14"/>
  <c r="H32" i="14"/>
  <c r="G5" i="15"/>
  <c r="D15" i="15"/>
  <c r="J7" i="15"/>
  <c r="H7" i="15"/>
  <c r="G9" i="15"/>
  <c r="G5" i="16"/>
  <c r="D15" i="16"/>
  <c r="J7" i="16"/>
  <c r="H7" i="16"/>
  <c r="G9" i="16"/>
  <c r="G32" i="16"/>
  <c r="H32" i="16"/>
  <c r="H23" i="12"/>
  <c r="G13" i="13"/>
  <c r="J11" i="14"/>
  <c r="H11" i="14"/>
  <c r="F15" i="14"/>
  <c r="J6" i="15"/>
  <c r="H6" i="15"/>
  <c r="G8" i="15"/>
  <c r="H10" i="15"/>
  <c r="J6" i="16"/>
  <c r="H6" i="16"/>
  <c r="G8" i="16"/>
  <c r="H10" i="16"/>
  <c r="G5" i="14"/>
  <c r="G6" i="14"/>
  <c r="G7" i="14"/>
  <c r="G8" i="14"/>
  <c r="G9" i="14"/>
  <c r="G23" i="14"/>
  <c r="G24" i="14"/>
  <c r="G25" i="14"/>
  <c r="G26" i="14"/>
  <c r="G27" i="14"/>
  <c r="G28" i="14"/>
  <c r="G29" i="14"/>
  <c r="G30" i="14"/>
  <c r="G23" i="15"/>
  <c r="G24" i="15"/>
  <c r="G25" i="15"/>
  <c r="G26" i="15"/>
  <c r="G27" i="15"/>
  <c r="G28" i="15"/>
  <c r="G29" i="15"/>
  <c r="G30" i="15"/>
  <c r="G11" i="16"/>
  <c r="G12" i="16"/>
  <c r="G13" i="16"/>
  <c r="G14" i="16"/>
  <c r="G23" i="16"/>
  <c r="G24" i="16"/>
  <c r="G25" i="16"/>
  <c r="G26" i="16"/>
  <c r="G27" i="16"/>
  <c r="G28" i="16"/>
  <c r="G29" i="16"/>
  <c r="G30" i="16"/>
  <c r="F33" i="14"/>
  <c r="G33" i="14" s="1"/>
  <c r="F33" i="15"/>
  <c r="F33" i="16"/>
  <c r="J37" i="13" l="1"/>
  <c r="J33" i="13"/>
  <c r="F37" i="16"/>
  <c r="J37" i="16" s="1"/>
  <c r="J33" i="16"/>
  <c r="F19" i="15"/>
  <c r="F39" i="15"/>
  <c r="J39" i="15" s="1"/>
  <c r="J15" i="15"/>
  <c r="H15" i="15"/>
  <c r="I41" i="13"/>
  <c r="H33" i="14"/>
  <c r="H33" i="12"/>
  <c r="D37" i="12"/>
  <c r="G33" i="12"/>
  <c r="F39" i="14"/>
  <c r="J39" i="14" s="1"/>
  <c r="F19" i="14"/>
  <c r="J15" i="14"/>
  <c r="H15" i="14"/>
  <c r="D19" i="15"/>
  <c r="G15" i="15"/>
  <c r="F19" i="11"/>
  <c r="J15" i="11"/>
  <c r="F39" i="11"/>
  <c r="J39" i="11" s="1"/>
  <c r="H15" i="11"/>
  <c r="G33" i="13"/>
  <c r="F37" i="12"/>
  <c r="J37" i="12" s="1"/>
  <c r="J33" i="12"/>
  <c r="F39" i="16"/>
  <c r="J39" i="16" s="1"/>
  <c r="F19" i="16"/>
  <c r="H15" i="16"/>
  <c r="J15" i="16"/>
  <c r="F39" i="13"/>
  <c r="J39" i="13" s="1"/>
  <c r="F19" i="13"/>
  <c r="H15" i="13"/>
  <c r="I41" i="12"/>
  <c r="D19" i="12"/>
  <c r="G15" i="12"/>
  <c r="J33" i="11"/>
  <c r="F37" i="11"/>
  <c r="J37" i="11" s="1"/>
  <c r="H15" i="12"/>
  <c r="F19" i="12"/>
  <c r="J19" i="12" s="1"/>
  <c r="J15" i="12"/>
  <c r="F39" i="12"/>
  <c r="J39" i="12" s="1"/>
  <c r="F37" i="15"/>
  <c r="J37" i="15" s="1"/>
  <c r="J33" i="15"/>
  <c r="H33" i="16"/>
  <c r="D19" i="13"/>
  <c r="G15" i="13"/>
  <c r="H37" i="13"/>
  <c r="G37" i="13"/>
  <c r="D19" i="14"/>
  <c r="G15" i="14"/>
  <c r="H33" i="11"/>
  <c r="D37" i="11"/>
  <c r="G33" i="11"/>
  <c r="F37" i="14"/>
  <c r="J37" i="14" s="1"/>
  <c r="J33" i="14"/>
  <c r="D19" i="16"/>
  <c r="G15" i="16"/>
  <c r="G33" i="16"/>
  <c r="D37" i="15"/>
  <c r="G33" i="15"/>
  <c r="H33" i="15"/>
  <c r="J15" i="13"/>
  <c r="H37" i="16" l="1"/>
  <c r="H37" i="12"/>
  <c r="G37" i="12"/>
  <c r="H37" i="15"/>
  <c r="G37" i="15"/>
  <c r="G19" i="12"/>
  <c r="F41" i="13"/>
  <c r="H19" i="13"/>
  <c r="F41" i="16"/>
  <c r="J41" i="16" s="1"/>
  <c r="H19" i="16"/>
  <c r="J19" i="16"/>
  <c r="F41" i="11"/>
  <c r="J41" i="11" s="1"/>
  <c r="H19" i="11"/>
  <c r="J19" i="11"/>
  <c r="F41" i="14"/>
  <c r="J41" i="14" s="1"/>
  <c r="H19" i="14"/>
  <c r="J19" i="14"/>
  <c r="F41" i="15"/>
  <c r="J41" i="15" s="1"/>
  <c r="H19" i="15"/>
  <c r="J19" i="15"/>
  <c r="G37" i="14"/>
  <c r="G37" i="11"/>
  <c r="H37" i="11"/>
  <c r="G19" i="14"/>
  <c r="G19" i="13"/>
  <c r="G37" i="16"/>
  <c r="G19" i="15"/>
  <c r="J41" i="13"/>
  <c r="G19" i="16"/>
  <c r="H37" i="14"/>
  <c r="G19" i="11"/>
  <c r="H19" i="12"/>
  <c r="F41" i="12"/>
  <c r="J41" i="12" s="1"/>
  <c r="J19" i="13"/>
  <c r="J43" i="10" l="1"/>
  <c r="J42" i="10"/>
  <c r="J36" i="10"/>
  <c r="J35" i="10"/>
  <c r="J34" i="10"/>
  <c r="I33" i="10"/>
  <c r="F33" i="10"/>
  <c r="F37" i="10" s="1"/>
  <c r="E33" i="10"/>
  <c r="E37" i="10" s="1"/>
  <c r="D33" i="10"/>
  <c r="D37" i="10" s="1"/>
  <c r="J32" i="10"/>
  <c r="H32" i="10"/>
  <c r="G32" i="10"/>
  <c r="J31" i="10"/>
  <c r="H31" i="10"/>
  <c r="G31" i="10"/>
  <c r="J30" i="10"/>
  <c r="H30" i="10"/>
  <c r="G30" i="10"/>
  <c r="J29" i="10"/>
  <c r="H29" i="10"/>
  <c r="G29" i="10"/>
  <c r="J28" i="10"/>
  <c r="H28" i="10"/>
  <c r="G28" i="10"/>
  <c r="J27" i="10"/>
  <c r="H27" i="10"/>
  <c r="G27" i="10"/>
  <c r="J26" i="10"/>
  <c r="H26" i="10"/>
  <c r="G26" i="10"/>
  <c r="J25" i="10"/>
  <c r="H25" i="10"/>
  <c r="G25" i="10"/>
  <c r="J24" i="10"/>
  <c r="H24" i="10"/>
  <c r="G24" i="10"/>
  <c r="J23" i="10"/>
  <c r="H23" i="10"/>
  <c r="G23" i="10"/>
  <c r="J18" i="10"/>
  <c r="J17" i="10"/>
  <c r="J16" i="10"/>
  <c r="I15" i="10"/>
  <c r="I19" i="10" s="1"/>
  <c r="F15" i="10"/>
  <c r="E15" i="10"/>
  <c r="E19" i="10" s="1"/>
  <c r="D15" i="10"/>
  <c r="D19" i="10" s="1"/>
  <c r="J14" i="10"/>
  <c r="H14" i="10"/>
  <c r="G14" i="10"/>
  <c r="J13" i="10"/>
  <c r="H13" i="10"/>
  <c r="G13" i="10"/>
  <c r="J12" i="10"/>
  <c r="H12" i="10"/>
  <c r="G12" i="10"/>
  <c r="J11" i="10"/>
  <c r="H11" i="10"/>
  <c r="G11" i="10"/>
  <c r="J10" i="10"/>
  <c r="H10" i="10"/>
  <c r="G10" i="10"/>
  <c r="J9" i="10"/>
  <c r="H9" i="10"/>
  <c r="G9" i="10"/>
  <c r="J8" i="10"/>
  <c r="H8" i="10"/>
  <c r="G8" i="10"/>
  <c r="J7" i="10"/>
  <c r="H7" i="10"/>
  <c r="G7" i="10"/>
  <c r="J6" i="10"/>
  <c r="H6" i="10"/>
  <c r="G6" i="10"/>
  <c r="J5" i="10"/>
  <c r="H5" i="10"/>
  <c r="G5" i="10"/>
  <c r="D3" i="10"/>
  <c r="J43" i="9"/>
  <c r="J42" i="9"/>
  <c r="J36" i="9"/>
  <c r="J35" i="9"/>
  <c r="J34" i="9"/>
  <c r="I33" i="9"/>
  <c r="I37" i="9" s="1"/>
  <c r="F33" i="9"/>
  <c r="E33" i="9"/>
  <c r="E37" i="9" s="1"/>
  <c r="D33" i="9"/>
  <c r="J32" i="9"/>
  <c r="H32" i="9"/>
  <c r="G32" i="9"/>
  <c r="J31" i="9"/>
  <c r="H31" i="9"/>
  <c r="G31" i="9"/>
  <c r="J30" i="9"/>
  <c r="H30" i="9"/>
  <c r="G30" i="9"/>
  <c r="J29" i="9"/>
  <c r="H29" i="9"/>
  <c r="G29" i="9"/>
  <c r="J28" i="9"/>
  <c r="H28" i="9"/>
  <c r="G28" i="9"/>
  <c r="J27" i="9"/>
  <c r="H27" i="9"/>
  <c r="G27" i="9"/>
  <c r="J26" i="9"/>
  <c r="H26" i="9"/>
  <c r="G26" i="9"/>
  <c r="J25" i="9"/>
  <c r="H25" i="9"/>
  <c r="G25" i="9"/>
  <c r="J24" i="9"/>
  <c r="H24" i="9"/>
  <c r="G24" i="9"/>
  <c r="J23" i="9"/>
  <c r="H23" i="9"/>
  <c r="G23" i="9"/>
  <c r="I21" i="9"/>
  <c r="D21" i="9"/>
  <c r="E19" i="9"/>
  <c r="J18" i="9"/>
  <c r="J17" i="9"/>
  <c r="J16" i="9"/>
  <c r="I15" i="9"/>
  <c r="I39" i="9" s="1"/>
  <c r="F15" i="9"/>
  <c r="J15" i="9" s="1"/>
  <c r="E15" i="9"/>
  <c r="D15" i="9"/>
  <c r="J14" i="9"/>
  <c r="H14" i="9"/>
  <c r="G14" i="9"/>
  <c r="J13" i="9"/>
  <c r="H13" i="9"/>
  <c r="G13" i="9"/>
  <c r="J12" i="9"/>
  <c r="H12" i="9"/>
  <c r="G12" i="9"/>
  <c r="J11" i="9"/>
  <c r="H11" i="9"/>
  <c r="G11" i="9"/>
  <c r="J10" i="9"/>
  <c r="H10" i="9"/>
  <c r="G10" i="9"/>
  <c r="J9" i="9"/>
  <c r="H9" i="9"/>
  <c r="G9" i="9"/>
  <c r="J8" i="9"/>
  <c r="H8" i="9"/>
  <c r="G8" i="9"/>
  <c r="J7" i="9"/>
  <c r="H7" i="9"/>
  <c r="G7" i="9"/>
  <c r="J6" i="9"/>
  <c r="H6" i="9"/>
  <c r="G6" i="9"/>
  <c r="J5" i="9"/>
  <c r="H5" i="9"/>
  <c r="G5" i="9"/>
  <c r="I3" i="9"/>
  <c r="D3" i="9"/>
  <c r="J43" i="8"/>
  <c r="J42" i="8"/>
  <c r="J36" i="8"/>
  <c r="J35" i="8"/>
  <c r="J34" i="8"/>
  <c r="I33" i="8"/>
  <c r="F33" i="8"/>
  <c r="F37" i="8" s="1"/>
  <c r="E33" i="8"/>
  <c r="E37" i="8" s="1"/>
  <c r="D33" i="8"/>
  <c r="D37" i="8" s="1"/>
  <c r="J32" i="8"/>
  <c r="H32" i="8"/>
  <c r="G32" i="8"/>
  <c r="J31" i="8"/>
  <c r="H31" i="8"/>
  <c r="G31" i="8"/>
  <c r="J30" i="8"/>
  <c r="H30" i="8"/>
  <c r="G30" i="8"/>
  <c r="J29" i="8"/>
  <c r="H29" i="8"/>
  <c r="G29" i="8"/>
  <c r="J28" i="8"/>
  <c r="H28" i="8"/>
  <c r="G28" i="8"/>
  <c r="J27" i="8"/>
  <c r="H27" i="8"/>
  <c r="G27" i="8"/>
  <c r="J26" i="8"/>
  <c r="H26" i="8"/>
  <c r="G26" i="8"/>
  <c r="J25" i="8"/>
  <c r="H25" i="8"/>
  <c r="G25" i="8"/>
  <c r="J24" i="8"/>
  <c r="H24" i="8"/>
  <c r="G24" i="8"/>
  <c r="J23" i="8"/>
  <c r="H23" i="8"/>
  <c r="G23" i="8"/>
  <c r="I21" i="8"/>
  <c r="D21" i="8"/>
  <c r="J18" i="8"/>
  <c r="J17" i="8"/>
  <c r="J16" i="8"/>
  <c r="I15" i="8"/>
  <c r="I19" i="8" s="1"/>
  <c r="E15" i="8"/>
  <c r="E19" i="8" s="1"/>
  <c r="J14" i="8"/>
  <c r="H14" i="8"/>
  <c r="G14" i="8"/>
  <c r="G13" i="8"/>
  <c r="J13" i="8"/>
  <c r="D15" i="8"/>
  <c r="D19" i="8" s="1"/>
  <c r="J12" i="8"/>
  <c r="H12" i="8"/>
  <c r="G12" i="8"/>
  <c r="J11" i="8"/>
  <c r="H11" i="8"/>
  <c r="G11" i="8"/>
  <c r="J10" i="8"/>
  <c r="H10" i="8"/>
  <c r="G10" i="8"/>
  <c r="J9" i="8"/>
  <c r="H9" i="8"/>
  <c r="G9" i="8"/>
  <c r="J8" i="8"/>
  <c r="H8" i="8"/>
  <c r="G8" i="8"/>
  <c r="J7" i="8"/>
  <c r="H7" i="8"/>
  <c r="G7" i="8"/>
  <c r="F15" i="8"/>
  <c r="J15" i="8" s="1"/>
  <c r="J6" i="8"/>
  <c r="H6" i="8"/>
  <c r="G6" i="8"/>
  <c r="J5" i="8"/>
  <c r="H5" i="8"/>
  <c r="G5" i="8"/>
  <c r="I3" i="8"/>
  <c r="D3" i="8"/>
  <c r="J43" i="7"/>
  <c r="J42" i="7"/>
  <c r="J36" i="7"/>
  <c r="J35" i="7"/>
  <c r="J34" i="7"/>
  <c r="I33" i="7"/>
  <c r="F33" i="7"/>
  <c r="F37" i="7" s="1"/>
  <c r="E33" i="7"/>
  <c r="E37" i="7" s="1"/>
  <c r="D33" i="7"/>
  <c r="J32" i="7"/>
  <c r="H32" i="7"/>
  <c r="G32" i="7"/>
  <c r="J31" i="7"/>
  <c r="H31" i="7"/>
  <c r="G31" i="7"/>
  <c r="J30" i="7"/>
  <c r="H30" i="7"/>
  <c r="G30" i="7"/>
  <c r="J29" i="7"/>
  <c r="H29" i="7"/>
  <c r="G29" i="7"/>
  <c r="J28" i="7"/>
  <c r="H28" i="7"/>
  <c r="G28" i="7"/>
  <c r="J27" i="7"/>
  <c r="H27" i="7"/>
  <c r="G27" i="7"/>
  <c r="J26" i="7"/>
  <c r="H26" i="7"/>
  <c r="G26" i="7"/>
  <c r="J25" i="7"/>
  <c r="H25" i="7"/>
  <c r="G25" i="7"/>
  <c r="J24" i="7"/>
  <c r="H24" i="7"/>
  <c r="G24" i="7"/>
  <c r="J23" i="7"/>
  <c r="H23" i="7"/>
  <c r="G23" i="7"/>
  <c r="I21" i="7"/>
  <c r="D21" i="7"/>
  <c r="J18" i="7"/>
  <c r="J17" i="7"/>
  <c r="J16" i="7"/>
  <c r="I15" i="7"/>
  <c r="F15" i="7"/>
  <c r="E15" i="7"/>
  <c r="E19" i="7" s="1"/>
  <c r="J14" i="7"/>
  <c r="H14" i="7"/>
  <c r="G14" i="7"/>
  <c r="D15" i="7"/>
  <c r="D19" i="7" s="1"/>
  <c r="J12" i="7"/>
  <c r="H12" i="7"/>
  <c r="G12" i="7"/>
  <c r="J11" i="7"/>
  <c r="H11" i="7"/>
  <c r="G11" i="7"/>
  <c r="J10" i="7"/>
  <c r="H10" i="7"/>
  <c r="G10" i="7"/>
  <c r="J9" i="7"/>
  <c r="H9" i="7"/>
  <c r="G9" i="7"/>
  <c r="J8" i="7"/>
  <c r="H8" i="7"/>
  <c r="G8" i="7"/>
  <c r="J7" i="7"/>
  <c r="H7" i="7"/>
  <c r="G7" i="7"/>
  <c r="J6" i="7"/>
  <c r="H6" i="7"/>
  <c r="G6" i="7"/>
  <c r="J5" i="7"/>
  <c r="H5" i="7"/>
  <c r="G5" i="7"/>
  <c r="I3" i="7"/>
  <c r="D3" i="7"/>
  <c r="A1" i="7"/>
  <c r="J43" i="6"/>
  <c r="J42" i="6"/>
  <c r="J36" i="6"/>
  <c r="J35" i="6"/>
  <c r="J34" i="6"/>
  <c r="I33" i="6"/>
  <c r="I37" i="6" s="1"/>
  <c r="F33" i="6"/>
  <c r="E33" i="6"/>
  <c r="E37" i="6" s="1"/>
  <c r="D33" i="6"/>
  <c r="D37" i="6" s="1"/>
  <c r="J32" i="6"/>
  <c r="H32" i="6"/>
  <c r="G32" i="6"/>
  <c r="J31" i="6"/>
  <c r="H31" i="6"/>
  <c r="G31" i="6"/>
  <c r="J30" i="6"/>
  <c r="H30" i="6"/>
  <c r="G30" i="6"/>
  <c r="J29" i="6"/>
  <c r="H29" i="6"/>
  <c r="G29" i="6"/>
  <c r="J28" i="6"/>
  <c r="H28" i="6"/>
  <c r="G28" i="6"/>
  <c r="J27" i="6"/>
  <c r="H27" i="6"/>
  <c r="G27" i="6"/>
  <c r="J26" i="6"/>
  <c r="H26" i="6"/>
  <c r="G26" i="6"/>
  <c r="J25" i="6"/>
  <c r="H25" i="6"/>
  <c r="G25" i="6"/>
  <c r="J24" i="6"/>
  <c r="H24" i="6"/>
  <c r="G24" i="6"/>
  <c r="J23" i="6"/>
  <c r="H23" i="6"/>
  <c r="G23" i="6"/>
  <c r="I21" i="6"/>
  <c r="D21" i="6"/>
  <c r="J18" i="6"/>
  <c r="J17" i="6"/>
  <c r="J16" i="6"/>
  <c r="I15" i="6"/>
  <c r="J14" i="6"/>
  <c r="H14" i="6"/>
  <c r="G14" i="6"/>
  <c r="H13" i="6"/>
  <c r="F15" i="6"/>
  <c r="F19" i="6" s="1"/>
  <c r="J12" i="6"/>
  <c r="H12" i="6"/>
  <c r="G12" i="6"/>
  <c r="J11" i="6"/>
  <c r="H11" i="6"/>
  <c r="G11" i="6"/>
  <c r="J10" i="6"/>
  <c r="H10" i="6"/>
  <c r="G10" i="6"/>
  <c r="J9" i="6"/>
  <c r="H9" i="6"/>
  <c r="G9" i="6"/>
  <c r="J8" i="6"/>
  <c r="H8" i="6"/>
  <c r="G8" i="6"/>
  <c r="J7" i="6"/>
  <c r="E15" i="6"/>
  <c r="E19" i="6" s="1"/>
  <c r="J6" i="6"/>
  <c r="H6" i="6"/>
  <c r="G6" i="6"/>
  <c r="J5" i="6"/>
  <c r="H5" i="6"/>
  <c r="G5" i="6"/>
  <c r="I3" i="6"/>
  <c r="D3" i="6"/>
  <c r="A1" i="6"/>
  <c r="J43" i="5"/>
  <c r="J42" i="5"/>
  <c r="J36" i="5"/>
  <c r="J35" i="5"/>
  <c r="J34" i="5"/>
  <c r="I33" i="5"/>
  <c r="I37" i="5" s="1"/>
  <c r="F33" i="5"/>
  <c r="F37" i="5" s="1"/>
  <c r="E33" i="5"/>
  <c r="E37" i="5" s="1"/>
  <c r="D33" i="5"/>
  <c r="H33" i="5" s="1"/>
  <c r="J32" i="5"/>
  <c r="H32" i="5"/>
  <c r="G32" i="5"/>
  <c r="J31" i="5"/>
  <c r="H31" i="5"/>
  <c r="G31" i="5"/>
  <c r="J30" i="5"/>
  <c r="H30" i="5"/>
  <c r="G30" i="5"/>
  <c r="J29" i="5"/>
  <c r="H29" i="5"/>
  <c r="G29" i="5"/>
  <c r="J28" i="5"/>
  <c r="H28" i="5"/>
  <c r="G28" i="5"/>
  <c r="J27" i="5"/>
  <c r="H27" i="5"/>
  <c r="G27" i="5"/>
  <c r="J26" i="5"/>
  <c r="H26" i="5"/>
  <c r="G26" i="5"/>
  <c r="J25" i="5"/>
  <c r="H25" i="5"/>
  <c r="G25" i="5"/>
  <c r="J24" i="5"/>
  <c r="H24" i="5"/>
  <c r="G24" i="5"/>
  <c r="J23" i="5"/>
  <c r="H23" i="5"/>
  <c r="G23" i="5"/>
  <c r="I21" i="5"/>
  <c r="D21" i="5"/>
  <c r="J18" i="5"/>
  <c r="J17" i="5"/>
  <c r="J16" i="5"/>
  <c r="I15" i="5"/>
  <c r="I39" i="5" s="1"/>
  <c r="F15" i="5"/>
  <c r="F19" i="5" s="1"/>
  <c r="E15" i="5"/>
  <c r="E19" i="5" s="1"/>
  <c r="D15" i="5"/>
  <c r="D19" i="5" s="1"/>
  <c r="J14" i="5"/>
  <c r="H14" i="5"/>
  <c r="G14" i="5"/>
  <c r="J13" i="5"/>
  <c r="H13" i="5"/>
  <c r="G13" i="5"/>
  <c r="J12" i="5"/>
  <c r="H12" i="5"/>
  <c r="G12" i="5"/>
  <c r="J11" i="5"/>
  <c r="H11" i="5"/>
  <c r="G11" i="5"/>
  <c r="J10" i="5"/>
  <c r="H10" i="5"/>
  <c r="G10" i="5"/>
  <c r="J9" i="5"/>
  <c r="H9" i="5"/>
  <c r="G9" i="5"/>
  <c r="J8" i="5"/>
  <c r="H8" i="5"/>
  <c r="G8" i="5"/>
  <c r="J7" i="5"/>
  <c r="H7" i="5"/>
  <c r="G7" i="5"/>
  <c r="J6" i="5"/>
  <c r="H6" i="5"/>
  <c r="G6" i="5"/>
  <c r="J5" i="5"/>
  <c r="H5" i="5"/>
  <c r="G5" i="5"/>
  <c r="I3" i="5"/>
  <c r="D3" i="5"/>
  <c r="A1" i="5"/>
  <c r="J43" i="4"/>
  <c r="J42" i="4"/>
  <c r="J36" i="4"/>
  <c r="J35" i="4"/>
  <c r="J34" i="4"/>
  <c r="I33" i="4"/>
  <c r="I37" i="4" s="1"/>
  <c r="F33" i="4"/>
  <c r="F37" i="4" s="1"/>
  <c r="E33" i="4"/>
  <c r="E37" i="4" s="1"/>
  <c r="D33" i="4"/>
  <c r="D37" i="4" s="1"/>
  <c r="J32" i="4"/>
  <c r="H32" i="4"/>
  <c r="G32" i="4"/>
  <c r="J31" i="4"/>
  <c r="H31" i="4"/>
  <c r="G31" i="4"/>
  <c r="J30" i="4"/>
  <c r="H30" i="4"/>
  <c r="G30" i="4"/>
  <c r="J29" i="4"/>
  <c r="H29" i="4"/>
  <c r="G29" i="4"/>
  <c r="J28" i="4"/>
  <c r="H28" i="4"/>
  <c r="G28" i="4"/>
  <c r="J27" i="4"/>
  <c r="H27" i="4"/>
  <c r="G27" i="4"/>
  <c r="J26" i="4"/>
  <c r="H26" i="4"/>
  <c r="G26" i="4"/>
  <c r="J25" i="4"/>
  <c r="H25" i="4"/>
  <c r="G25" i="4"/>
  <c r="J24" i="4"/>
  <c r="H24" i="4"/>
  <c r="G24" i="4"/>
  <c r="J23" i="4"/>
  <c r="H23" i="4"/>
  <c r="G23" i="4"/>
  <c r="I21" i="4"/>
  <c r="D21" i="4"/>
  <c r="J18" i="4"/>
  <c r="J17" i="4"/>
  <c r="J16" i="4"/>
  <c r="I15" i="4"/>
  <c r="I19" i="4" s="1"/>
  <c r="F15" i="4"/>
  <c r="J15" i="4" s="1"/>
  <c r="E15" i="4"/>
  <c r="E19" i="4" s="1"/>
  <c r="D15" i="4"/>
  <c r="D19" i="4" s="1"/>
  <c r="J14" i="4"/>
  <c r="H14" i="4"/>
  <c r="G14" i="4"/>
  <c r="J13" i="4"/>
  <c r="H13" i="4"/>
  <c r="G13" i="4"/>
  <c r="J12" i="4"/>
  <c r="H12" i="4"/>
  <c r="G12" i="4"/>
  <c r="J11" i="4"/>
  <c r="H11" i="4"/>
  <c r="G11" i="4"/>
  <c r="J10" i="4"/>
  <c r="H10" i="4"/>
  <c r="G10" i="4"/>
  <c r="J9" i="4"/>
  <c r="H9" i="4"/>
  <c r="G9" i="4"/>
  <c r="J8" i="4"/>
  <c r="H8" i="4"/>
  <c r="G8" i="4"/>
  <c r="J7" i="4"/>
  <c r="H7" i="4"/>
  <c r="G7" i="4"/>
  <c r="J6" i="4"/>
  <c r="H6" i="4"/>
  <c r="G6" i="4"/>
  <c r="J5" i="4"/>
  <c r="H5" i="4"/>
  <c r="G5" i="4"/>
  <c r="I3" i="4"/>
  <c r="D3" i="4"/>
  <c r="A1" i="4"/>
  <c r="J43" i="3"/>
  <c r="J42" i="3"/>
  <c r="J36" i="3"/>
  <c r="J35" i="3"/>
  <c r="J34" i="3"/>
  <c r="I33" i="3"/>
  <c r="F33" i="3"/>
  <c r="F37" i="3" s="1"/>
  <c r="E33" i="3"/>
  <c r="E37" i="3" s="1"/>
  <c r="D33" i="3"/>
  <c r="J32" i="3"/>
  <c r="H32" i="3"/>
  <c r="G32" i="3"/>
  <c r="J31" i="3"/>
  <c r="H31" i="3"/>
  <c r="G31" i="3"/>
  <c r="J30" i="3"/>
  <c r="H30" i="3"/>
  <c r="G30" i="3"/>
  <c r="J29" i="3"/>
  <c r="H29" i="3"/>
  <c r="G29" i="3"/>
  <c r="J28" i="3"/>
  <c r="H28" i="3"/>
  <c r="G28" i="3"/>
  <c r="J27" i="3"/>
  <c r="H27" i="3"/>
  <c r="G27" i="3"/>
  <c r="J26" i="3"/>
  <c r="H26" i="3"/>
  <c r="G26" i="3"/>
  <c r="J25" i="3"/>
  <c r="H25" i="3"/>
  <c r="G25" i="3"/>
  <c r="J24" i="3"/>
  <c r="H24" i="3"/>
  <c r="G24" i="3"/>
  <c r="J23" i="3"/>
  <c r="H23" i="3"/>
  <c r="G23" i="3"/>
  <c r="I21" i="3"/>
  <c r="D21" i="3"/>
  <c r="J18" i="3"/>
  <c r="J17" i="3"/>
  <c r="J16" i="3"/>
  <c r="I15" i="3"/>
  <c r="F15" i="3"/>
  <c r="E15" i="3"/>
  <c r="E19" i="3" s="1"/>
  <c r="D15" i="3"/>
  <c r="J14" i="3"/>
  <c r="H14" i="3"/>
  <c r="G14" i="3"/>
  <c r="J13" i="3"/>
  <c r="H13" i="3"/>
  <c r="G13" i="3"/>
  <c r="J12" i="3"/>
  <c r="H12" i="3"/>
  <c r="G12" i="3"/>
  <c r="J11" i="3"/>
  <c r="H11" i="3"/>
  <c r="G11" i="3"/>
  <c r="J10" i="3"/>
  <c r="H10" i="3"/>
  <c r="G10" i="3"/>
  <c r="J9" i="3"/>
  <c r="H9" i="3"/>
  <c r="G9" i="3"/>
  <c r="J8" i="3"/>
  <c r="H8" i="3"/>
  <c r="G8" i="3"/>
  <c r="J7" i="3"/>
  <c r="H7" i="3"/>
  <c r="G7" i="3"/>
  <c r="J6" i="3"/>
  <c r="H6" i="3"/>
  <c r="G6" i="3"/>
  <c r="J5" i="3"/>
  <c r="H5" i="3"/>
  <c r="G5" i="3"/>
  <c r="I3" i="3"/>
  <c r="D3" i="3"/>
  <c r="A1" i="3"/>
  <c r="J43" i="2"/>
  <c r="J42" i="2"/>
  <c r="I37" i="2"/>
  <c r="J36" i="2"/>
  <c r="J35" i="2"/>
  <c r="J34" i="2"/>
  <c r="I33" i="2"/>
  <c r="F33" i="2"/>
  <c r="J33" i="2" s="1"/>
  <c r="E33" i="2"/>
  <c r="E37" i="2" s="1"/>
  <c r="D33" i="2"/>
  <c r="D37" i="2" s="1"/>
  <c r="J32" i="2"/>
  <c r="H32" i="2"/>
  <c r="G32" i="2"/>
  <c r="J31" i="2"/>
  <c r="H31" i="2"/>
  <c r="G31" i="2"/>
  <c r="J30" i="2"/>
  <c r="H30" i="2"/>
  <c r="G30" i="2"/>
  <c r="J29" i="2"/>
  <c r="H29" i="2"/>
  <c r="G29" i="2"/>
  <c r="J28" i="2"/>
  <c r="H28" i="2"/>
  <c r="G28" i="2"/>
  <c r="J27" i="2"/>
  <c r="H27" i="2"/>
  <c r="G27" i="2"/>
  <c r="J26" i="2"/>
  <c r="H26" i="2"/>
  <c r="G26" i="2"/>
  <c r="J25" i="2"/>
  <c r="H25" i="2"/>
  <c r="G25" i="2"/>
  <c r="J24" i="2"/>
  <c r="H24" i="2"/>
  <c r="G24" i="2"/>
  <c r="J23" i="2"/>
  <c r="H23" i="2"/>
  <c r="G23" i="2"/>
  <c r="I21" i="2"/>
  <c r="D21" i="2"/>
  <c r="J18" i="2"/>
  <c r="J17" i="2"/>
  <c r="J16" i="2"/>
  <c r="I15" i="2"/>
  <c r="I19" i="2" s="1"/>
  <c r="I41" i="2" s="1"/>
  <c r="F15" i="2"/>
  <c r="F19" i="2" s="1"/>
  <c r="E15" i="2"/>
  <c r="E19" i="2" s="1"/>
  <c r="D15" i="2"/>
  <c r="D19" i="2" s="1"/>
  <c r="J14" i="2"/>
  <c r="H14" i="2"/>
  <c r="G14" i="2"/>
  <c r="J13" i="2"/>
  <c r="H13" i="2"/>
  <c r="G13" i="2"/>
  <c r="J12" i="2"/>
  <c r="H12" i="2"/>
  <c r="G12" i="2"/>
  <c r="J11" i="2"/>
  <c r="H11" i="2"/>
  <c r="G11" i="2"/>
  <c r="J10" i="2"/>
  <c r="H10" i="2"/>
  <c r="G10" i="2"/>
  <c r="J9" i="2"/>
  <c r="H9" i="2"/>
  <c r="G9" i="2"/>
  <c r="J8" i="2"/>
  <c r="H8" i="2"/>
  <c r="G8" i="2"/>
  <c r="J7" i="2"/>
  <c r="H7" i="2"/>
  <c r="G7" i="2"/>
  <c r="J6" i="2"/>
  <c r="H6" i="2"/>
  <c r="G6" i="2"/>
  <c r="J5" i="2"/>
  <c r="H5" i="2"/>
  <c r="G5" i="2"/>
  <c r="I3" i="2"/>
  <c r="D3" i="2"/>
  <c r="A1" i="2"/>
  <c r="J43" i="1"/>
  <c r="J42" i="1"/>
  <c r="J36" i="1"/>
  <c r="J35" i="1"/>
  <c r="J34" i="1"/>
  <c r="I33" i="1"/>
  <c r="F33" i="1"/>
  <c r="F37" i="1" s="1"/>
  <c r="E33" i="1"/>
  <c r="E37" i="1" s="1"/>
  <c r="D33" i="1"/>
  <c r="D37" i="1" s="1"/>
  <c r="J32" i="1"/>
  <c r="H32" i="1"/>
  <c r="G32" i="1"/>
  <c r="J31" i="1"/>
  <c r="H31" i="1"/>
  <c r="G31" i="1"/>
  <c r="J30" i="1"/>
  <c r="H30" i="1"/>
  <c r="G30" i="1"/>
  <c r="J29" i="1"/>
  <c r="H29" i="1"/>
  <c r="G29" i="1"/>
  <c r="J28" i="1"/>
  <c r="H28" i="1"/>
  <c r="G28" i="1"/>
  <c r="J27" i="1"/>
  <c r="H27" i="1"/>
  <c r="G27" i="1"/>
  <c r="J26" i="1"/>
  <c r="H26" i="1"/>
  <c r="G26" i="1"/>
  <c r="J25" i="1"/>
  <c r="H25" i="1"/>
  <c r="G25" i="1"/>
  <c r="J24" i="1"/>
  <c r="H24" i="1"/>
  <c r="G24" i="1"/>
  <c r="J23" i="1"/>
  <c r="H23" i="1"/>
  <c r="G23" i="1"/>
  <c r="J18" i="1"/>
  <c r="J17" i="1"/>
  <c r="J16" i="1"/>
  <c r="I15" i="1"/>
  <c r="I19" i="1" s="1"/>
  <c r="F15" i="1"/>
  <c r="J15" i="1" s="1"/>
  <c r="E15" i="1"/>
  <c r="E19" i="1" s="1"/>
  <c r="D19" i="1"/>
  <c r="J14" i="1"/>
  <c r="H14" i="1"/>
  <c r="G14" i="1"/>
  <c r="J13" i="1"/>
  <c r="H13" i="1"/>
  <c r="G13" i="1"/>
  <c r="J12" i="1"/>
  <c r="H12" i="1"/>
  <c r="G12" i="1"/>
  <c r="J11" i="1"/>
  <c r="H11" i="1"/>
  <c r="G11" i="1"/>
  <c r="J10" i="1"/>
  <c r="H10" i="1"/>
  <c r="G10" i="1"/>
  <c r="J9" i="1"/>
  <c r="H9" i="1"/>
  <c r="G9" i="1"/>
  <c r="J8" i="1"/>
  <c r="H8" i="1"/>
  <c r="G8" i="1"/>
  <c r="J7" i="1"/>
  <c r="H7" i="1"/>
  <c r="G7" i="1"/>
  <c r="J6" i="1"/>
  <c r="H6" i="1"/>
  <c r="G6" i="1"/>
  <c r="J5" i="1"/>
  <c r="H5" i="1"/>
  <c r="G5" i="1"/>
  <c r="G15" i="9" l="1"/>
  <c r="G19" i="5"/>
  <c r="G15" i="3"/>
  <c r="J37" i="5"/>
  <c r="H33" i="9"/>
  <c r="I39" i="6"/>
  <c r="J33" i="9"/>
  <c r="I19" i="6"/>
  <c r="I19" i="9"/>
  <c r="I41" i="9" s="1"/>
  <c r="G19" i="2"/>
  <c r="J33" i="1"/>
  <c r="H37" i="1"/>
  <c r="I37" i="1"/>
  <c r="G37" i="8"/>
  <c r="G37" i="10"/>
  <c r="F39" i="1"/>
  <c r="F39" i="2"/>
  <c r="G15" i="4"/>
  <c r="I19" i="5"/>
  <c r="J19" i="5" s="1"/>
  <c r="G13" i="6"/>
  <c r="J13" i="6"/>
  <c r="H33" i="7"/>
  <c r="G15" i="8"/>
  <c r="D39" i="9"/>
  <c r="D37" i="9"/>
  <c r="G15" i="2"/>
  <c r="F37" i="2"/>
  <c r="J37" i="2" s="1"/>
  <c r="D19" i="3"/>
  <c r="G33" i="5"/>
  <c r="F37" i="6"/>
  <c r="H37" i="6" s="1"/>
  <c r="F19" i="9"/>
  <c r="J37" i="1"/>
  <c r="G37" i="4"/>
  <c r="D37" i="5"/>
  <c r="H37" i="5" s="1"/>
  <c r="I41" i="6"/>
  <c r="F39" i="9"/>
  <c r="J39" i="9" s="1"/>
  <c r="F39" i="8"/>
  <c r="H37" i="8"/>
  <c r="H33" i="8"/>
  <c r="H33" i="10"/>
  <c r="F39" i="10"/>
  <c r="I39" i="3"/>
  <c r="I19" i="3"/>
  <c r="I37" i="3"/>
  <c r="J37" i="3" s="1"/>
  <c r="J33" i="3"/>
  <c r="H37" i="4"/>
  <c r="H7" i="6"/>
  <c r="G7" i="6"/>
  <c r="F19" i="7"/>
  <c r="H15" i="7"/>
  <c r="F39" i="7"/>
  <c r="J19" i="9"/>
  <c r="J15" i="3"/>
  <c r="J37" i="4"/>
  <c r="F39" i="4"/>
  <c r="J19" i="6"/>
  <c r="G33" i="6"/>
  <c r="J13" i="7"/>
  <c r="H13" i="7"/>
  <c r="I39" i="7"/>
  <c r="I19" i="7"/>
  <c r="G33" i="7"/>
  <c r="D37" i="7"/>
  <c r="I37" i="7"/>
  <c r="J37" i="7" s="1"/>
  <c r="J33" i="7"/>
  <c r="H13" i="8"/>
  <c r="F19" i="10"/>
  <c r="J19" i="10" s="1"/>
  <c r="H15" i="10"/>
  <c r="G15" i="10"/>
  <c r="H15" i="1"/>
  <c r="G33" i="1"/>
  <c r="G37" i="1"/>
  <c r="I39" i="1"/>
  <c r="I39" i="2"/>
  <c r="J15" i="2"/>
  <c r="J19" i="2"/>
  <c r="G33" i="2"/>
  <c r="H33" i="4"/>
  <c r="J33" i="4"/>
  <c r="I39" i="4"/>
  <c r="F39" i="5"/>
  <c r="J39" i="5" s="1"/>
  <c r="H19" i="5"/>
  <c r="F41" i="5"/>
  <c r="J33" i="5"/>
  <c r="D15" i="6"/>
  <c r="H33" i="6"/>
  <c r="G13" i="7"/>
  <c r="G15" i="7"/>
  <c r="J15" i="7"/>
  <c r="F19" i="8"/>
  <c r="F41" i="8" s="1"/>
  <c r="H15" i="8"/>
  <c r="I37" i="10"/>
  <c r="I39" i="10"/>
  <c r="J39" i="10" s="1"/>
  <c r="J33" i="10"/>
  <c r="H37" i="10"/>
  <c r="I41" i="1"/>
  <c r="G33" i="3"/>
  <c r="D37" i="3"/>
  <c r="H15" i="5"/>
  <c r="F19" i="1"/>
  <c r="H15" i="2"/>
  <c r="J19" i="4"/>
  <c r="G15" i="1"/>
  <c r="H33" i="1"/>
  <c r="H19" i="2"/>
  <c r="H33" i="2"/>
  <c r="F19" i="3"/>
  <c r="H15" i="3"/>
  <c r="H33" i="3"/>
  <c r="F39" i="3"/>
  <c r="F19" i="4"/>
  <c r="G19" i="4" s="1"/>
  <c r="H15" i="4"/>
  <c r="I41" i="4"/>
  <c r="G15" i="5"/>
  <c r="I41" i="5"/>
  <c r="F39" i="6"/>
  <c r="J39" i="6" s="1"/>
  <c r="F41" i="6"/>
  <c r="J33" i="6"/>
  <c r="G37" i="6"/>
  <c r="I37" i="8"/>
  <c r="I39" i="8"/>
  <c r="J33" i="8"/>
  <c r="F37" i="9"/>
  <c r="F41" i="9" s="1"/>
  <c r="G33" i="9"/>
  <c r="J15" i="10"/>
  <c r="H15" i="9"/>
  <c r="G33" i="4"/>
  <c r="G33" i="8"/>
  <c r="G33" i="10"/>
  <c r="J15" i="5"/>
  <c r="J15" i="6"/>
  <c r="D19" i="9"/>
  <c r="G19" i="10" l="1"/>
  <c r="H19" i="9"/>
  <c r="G37" i="5"/>
  <c r="J37" i="6"/>
  <c r="J37" i="9"/>
  <c r="G37" i="9"/>
  <c r="H37" i="9"/>
  <c r="G19" i="3"/>
  <c r="J41" i="6"/>
  <c r="G19" i="1"/>
  <c r="F41" i="1"/>
  <c r="H37" i="2"/>
  <c r="G37" i="2"/>
  <c r="F41" i="2"/>
  <c r="J41" i="2" s="1"/>
  <c r="J39" i="1"/>
  <c r="J41" i="5"/>
  <c r="J39" i="7"/>
  <c r="J39" i="3"/>
  <c r="J39" i="2"/>
  <c r="J19" i="8"/>
  <c r="J39" i="8"/>
  <c r="H37" i="7"/>
  <c r="G37" i="7"/>
  <c r="J37" i="10"/>
  <c r="I41" i="10"/>
  <c r="H19" i="8"/>
  <c r="J39" i="4"/>
  <c r="J41" i="9"/>
  <c r="G19" i="7"/>
  <c r="H19" i="7"/>
  <c r="F41" i="7"/>
  <c r="F41" i="4"/>
  <c r="J41" i="4" s="1"/>
  <c r="H19" i="4"/>
  <c r="H19" i="3"/>
  <c r="F41" i="3"/>
  <c r="J19" i="7"/>
  <c r="I41" i="7"/>
  <c r="G19" i="8"/>
  <c r="G19" i="9"/>
  <c r="J41" i="1"/>
  <c r="H19" i="1"/>
  <c r="J19" i="1"/>
  <c r="J37" i="8"/>
  <c r="I41" i="8"/>
  <c r="H37" i="3"/>
  <c r="G37" i="3"/>
  <c r="D19" i="6"/>
  <c r="H15" i="6"/>
  <c r="G15" i="6"/>
  <c r="F41" i="10"/>
  <c r="H19" i="10"/>
  <c r="J19" i="3"/>
  <c r="I41" i="3"/>
  <c r="J41" i="8" l="1"/>
  <c r="J41" i="3"/>
  <c r="J41" i="7"/>
  <c r="G19" i="6"/>
  <c r="H19" i="6"/>
  <c r="J41" i="10"/>
</calcChain>
</file>

<file path=xl/sharedStrings.xml><?xml version="1.0" encoding="utf-8"?>
<sst xmlns="http://schemas.openxmlformats.org/spreadsheetml/2006/main" count="2413" uniqueCount="97">
  <si>
    <t>〔大阪市〕     01</t>
    <rPh sb="1" eb="3">
      <t>オオサカ</t>
    </rPh>
    <rPh sb="3" eb="4">
      <t>シ</t>
    </rPh>
    <phoneticPr fontId="4"/>
  </si>
  <si>
    <t>単位：千円</t>
    <rPh sb="0" eb="2">
      <t>タンイ</t>
    </rPh>
    <rPh sb="3" eb="5">
      <t>センエン</t>
    </rPh>
    <phoneticPr fontId="4"/>
  </si>
  <si>
    <t>科         目</t>
    <rPh sb="0" eb="1">
      <t>カ</t>
    </rPh>
    <rPh sb="10" eb="11">
      <t>メ</t>
    </rPh>
    <phoneticPr fontId="4"/>
  </si>
  <si>
    <t>比較
B／C</t>
    <rPh sb="0" eb="2">
      <t>ヒカク</t>
    </rPh>
    <phoneticPr fontId="4"/>
  </si>
  <si>
    <t>当初予算
(A)</t>
    <rPh sb="0" eb="2">
      <t>トウショ</t>
    </rPh>
    <rPh sb="2" eb="4">
      <t>ヨサン</t>
    </rPh>
    <phoneticPr fontId="4"/>
  </si>
  <si>
    <t>最終予算</t>
    <rPh sb="0" eb="2">
      <t>サイシュウ</t>
    </rPh>
    <rPh sb="2" eb="4">
      <t>ヨサン</t>
    </rPh>
    <phoneticPr fontId="4"/>
  </si>
  <si>
    <t>決　　　算
(B)</t>
    <rPh sb="0" eb="1">
      <t>ケッ</t>
    </rPh>
    <rPh sb="4" eb="5">
      <t>サン</t>
    </rPh>
    <phoneticPr fontId="4"/>
  </si>
  <si>
    <t>収入率
B／A</t>
    <rPh sb="0" eb="2">
      <t>シュウニュウ</t>
    </rPh>
    <rPh sb="2" eb="3">
      <t>リツ</t>
    </rPh>
    <phoneticPr fontId="4"/>
  </si>
  <si>
    <t>比較
B－A</t>
    <rPh sb="0" eb="2">
      <t>ヒカク</t>
    </rPh>
    <phoneticPr fontId="4"/>
  </si>
  <si>
    <t>決　　　算
(C)</t>
    <rPh sb="0" eb="1">
      <t>ケッ</t>
    </rPh>
    <rPh sb="4" eb="5">
      <t>サン</t>
    </rPh>
    <phoneticPr fontId="4"/>
  </si>
  <si>
    <t>収  入</t>
    <rPh sb="0" eb="1">
      <t>オサム</t>
    </rPh>
    <rPh sb="3" eb="4">
      <t>イ</t>
    </rPh>
    <phoneticPr fontId="4"/>
  </si>
  <si>
    <t>単年度収入（経常収入）</t>
    <rPh sb="0" eb="3">
      <t>タンネンド</t>
    </rPh>
    <rPh sb="3" eb="5">
      <t>シュウニュウ</t>
    </rPh>
    <rPh sb="6" eb="8">
      <t>ケイジョウ</t>
    </rPh>
    <rPh sb="8" eb="10">
      <t>シュウニュウ</t>
    </rPh>
    <phoneticPr fontId="4"/>
  </si>
  <si>
    <t>保険料</t>
    <rPh sb="0" eb="3">
      <t>ホケンリョウ</t>
    </rPh>
    <phoneticPr fontId="4"/>
  </si>
  <si>
    <t>国庫支出金</t>
    <rPh sb="0" eb="2">
      <t>コッコ</t>
    </rPh>
    <rPh sb="2" eb="5">
      <t>シシュツキン</t>
    </rPh>
    <phoneticPr fontId="4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</si>
  <si>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4"/>
  </si>
  <si>
    <t>前期高齢者交付金</t>
    <rPh sb="0" eb="2">
      <t>ゼンキ</t>
    </rPh>
    <rPh sb="2" eb="5">
      <t>コウレイシャ</t>
    </rPh>
    <rPh sb="5" eb="8">
      <t>コウフキン</t>
    </rPh>
    <phoneticPr fontId="4"/>
  </si>
  <si>
    <t>府支出金</t>
    <rPh sb="0" eb="1">
      <t>フ</t>
    </rPh>
    <rPh sb="1" eb="4">
      <t>シシュツキン</t>
    </rPh>
    <phoneticPr fontId="4"/>
  </si>
  <si>
    <t>連合会支出金</t>
    <rPh sb="0" eb="3">
      <t>レンゴウカイ</t>
    </rPh>
    <rPh sb="3" eb="6">
      <t>シシュツキン</t>
    </rPh>
    <phoneticPr fontId="4"/>
  </si>
  <si>
    <t>共同事業交付金</t>
    <rPh sb="0" eb="2">
      <t>キョウドウ</t>
    </rPh>
    <rPh sb="2" eb="4">
      <t>ジギョウ</t>
    </rPh>
    <rPh sb="4" eb="7">
      <t>コウフキン</t>
    </rPh>
    <phoneticPr fontId="4"/>
  </si>
  <si>
    <t>一般会計繰入金（法定分）</t>
    <rPh sb="0" eb="2">
      <t>イッパン</t>
    </rPh>
    <rPh sb="2" eb="4">
      <t>カイケイ</t>
    </rPh>
    <rPh sb="4" eb="6">
      <t>クリイレ</t>
    </rPh>
    <rPh sb="6" eb="7">
      <t>キン</t>
    </rPh>
    <rPh sb="8" eb="10">
      <t>ホウテイ</t>
    </rPh>
    <rPh sb="10" eb="11">
      <t>フン</t>
    </rPh>
    <phoneticPr fontId="4"/>
  </si>
  <si>
    <t>一般会計繰入金（法定外）</t>
    <rPh sb="0" eb="2">
      <t>イッパン</t>
    </rPh>
    <rPh sb="2" eb="4">
      <t>カイケイ</t>
    </rPh>
    <rPh sb="4" eb="6">
      <t>クリイレ</t>
    </rPh>
    <rPh sb="6" eb="7">
      <t>キン</t>
    </rPh>
    <rPh sb="8" eb="10">
      <t>ホウテイ</t>
    </rPh>
    <rPh sb="10" eb="11">
      <t>ガイ</t>
    </rPh>
    <phoneticPr fontId="4"/>
  </si>
  <si>
    <t>その他の収入</t>
    <rPh sb="2" eb="3">
      <t>タ</t>
    </rPh>
    <rPh sb="4" eb="6">
      <t>シュウニュウ</t>
    </rPh>
    <phoneticPr fontId="4"/>
  </si>
  <si>
    <t>小計（単年度収入）【Ａ】</t>
    <rPh sb="0" eb="2">
      <t>ショウケイ</t>
    </rPh>
    <rPh sb="3" eb="6">
      <t>タンネンド</t>
    </rPh>
    <rPh sb="6" eb="8">
      <t>シュウニュウ</t>
    </rPh>
    <phoneticPr fontId="4"/>
  </si>
  <si>
    <t>基金等繰入金</t>
    <rPh sb="0" eb="2">
      <t>キキン</t>
    </rPh>
    <rPh sb="2" eb="3">
      <t>トウ</t>
    </rPh>
    <rPh sb="3" eb="5">
      <t>クリイレ</t>
    </rPh>
    <rPh sb="5" eb="6">
      <t>キン</t>
    </rPh>
    <phoneticPr fontId="4"/>
  </si>
  <si>
    <t>繰越金</t>
    <rPh sb="0" eb="2">
      <t>クリコシ</t>
    </rPh>
    <rPh sb="2" eb="3">
      <t>キン</t>
    </rPh>
    <phoneticPr fontId="4"/>
  </si>
  <si>
    <t>市町村債</t>
    <rPh sb="0" eb="3">
      <t>シチョウソン</t>
    </rPh>
    <rPh sb="3" eb="4">
      <t>サイ</t>
    </rPh>
    <phoneticPr fontId="4"/>
  </si>
  <si>
    <t>収入合計【Ｂ】</t>
    <rPh sb="0" eb="2">
      <t>シュウニュウ</t>
    </rPh>
    <rPh sb="2" eb="4">
      <t>ゴウケイ</t>
    </rPh>
    <phoneticPr fontId="4"/>
  </si>
  <si>
    <t>支出率
B／A</t>
    <rPh sb="0" eb="2">
      <t>シシュツ</t>
    </rPh>
    <rPh sb="2" eb="3">
      <t>リツ</t>
    </rPh>
    <rPh sb="3" eb="4">
      <t>シュウリツ</t>
    </rPh>
    <phoneticPr fontId="4"/>
  </si>
  <si>
    <t>比較
Ａ－Ｂ</t>
    <rPh sb="0" eb="2">
      <t>ヒカク</t>
    </rPh>
    <phoneticPr fontId="4"/>
  </si>
  <si>
    <t>支  出</t>
    <rPh sb="0" eb="1">
      <t>シ</t>
    </rPh>
    <rPh sb="3" eb="4">
      <t>デ</t>
    </rPh>
    <phoneticPr fontId="4"/>
  </si>
  <si>
    <t>単年度支出（経常支出）</t>
    <rPh sb="0" eb="3">
      <t>タンネンド</t>
    </rPh>
    <rPh sb="3" eb="5">
      <t>シシュツ</t>
    </rPh>
    <rPh sb="6" eb="8">
      <t>ケイジョウ</t>
    </rPh>
    <rPh sb="8" eb="10">
      <t>シシュツ</t>
    </rPh>
    <phoneticPr fontId="4"/>
  </si>
  <si>
    <t>総務費</t>
    <rPh sb="0" eb="3">
      <t>ソウムヒ</t>
    </rPh>
    <phoneticPr fontId="4"/>
  </si>
  <si>
    <t>保険給付費</t>
    <rPh sb="0" eb="2">
      <t>ホケン</t>
    </rPh>
    <rPh sb="2" eb="4">
      <t>キュウフ</t>
    </rPh>
    <rPh sb="4" eb="5">
      <t>ヒ</t>
    </rPh>
    <phoneticPr fontId="4"/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</si>
  <si>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トウ</t>
    </rPh>
    <phoneticPr fontId="4"/>
  </si>
  <si>
    <t>前期高齢者納付金等</t>
    <rPh sb="0" eb="2">
      <t>ゼンキ</t>
    </rPh>
    <rPh sb="2" eb="5">
      <t>コウレイシャ</t>
    </rPh>
    <rPh sb="5" eb="7">
      <t>ノウフ</t>
    </rPh>
    <rPh sb="7" eb="8">
      <t>キン</t>
    </rPh>
    <rPh sb="8" eb="9">
      <t>トウ</t>
    </rPh>
    <phoneticPr fontId="4"/>
  </si>
  <si>
    <t>老人保健拠出金</t>
    <rPh sb="0" eb="2">
      <t>ロウジン</t>
    </rPh>
    <rPh sb="2" eb="4">
      <t>ホケン</t>
    </rPh>
    <rPh sb="4" eb="7">
      <t>キョシュツキン</t>
    </rPh>
    <phoneticPr fontId="4"/>
  </si>
  <si>
    <t>介護納付金</t>
    <rPh sb="0" eb="2">
      <t>カイゴ</t>
    </rPh>
    <rPh sb="2" eb="5">
      <t>ノウフキン</t>
    </rPh>
    <phoneticPr fontId="4"/>
  </si>
  <si>
    <t>共同事業拠出金</t>
    <rPh sb="0" eb="2">
      <t>キョウドウ</t>
    </rPh>
    <rPh sb="2" eb="4">
      <t>ジギョウ</t>
    </rPh>
    <rPh sb="4" eb="7">
      <t>キョシュツキン</t>
    </rPh>
    <phoneticPr fontId="4"/>
  </si>
  <si>
    <t>保健事業費</t>
    <rPh sb="0" eb="2">
      <t>ホケン</t>
    </rPh>
    <rPh sb="2" eb="4">
      <t>ジギョウ</t>
    </rPh>
    <rPh sb="4" eb="5">
      <t>ヒ</t>
    </rPh>
    <phoneticPr fontId="4"/>
  </si>
  <si>
    <t>直診事業繰出金</t>
    <rPh sb="0" eb="1">
      <t>チョク</t>
    </rPh>
    <rPh sb="2" eb="4">
      <t>ジギョウ</t>
    </rPh>
    <rPh sb="4" eb="5">
      <t>ク</t>
    </rPh>
    <rPh sb="5" eb="6">
      <t>ダ</t>
    </rPh>
    <rPh sb="6" eb="7">
      <t>キン</t>
    </rPh>
    <phoneticPr fontId="4"/>
  </si>
  <si>
    <t>その他の支出</t>
    <rPh sb="2" eb="3">
      <t>タ</t>
    </rPh>
    <rPh sb="4" eb="6">
      <t>シシュツ</t>
    </rPh>
    <phoneticPr fontId="4"/>
  </si>
  <si>
    <t>小計（単年度支出）【Ｃ】</t>
    <rPh sb="0" eb="2">
      <t>ショウケイ</t>
    </rPh>
    <rPh sb="3" eb="6">
      <t>タンネンド</t>
    </rPh>
    <rPh sb="6" eb="8">
      <t>シシュツ</t>
    </rPh>
    <phoneticPr fontId="4"/>
  </si>
  <si>
    <t>基金等積立金</t>
    <rPh sb="0" eb="2">
      <t>キキン</t>
    </rPh>
    <rPh sb="2" eb="3">
      <t>トウ</t>
    </rPh>
    <rPh sb="3" eb="5">
      <t>ツミタテ</t>
    </rPh>
    <rPh sb="5" eb="6">
      <t>キン</t>
    </rPh>
    <phoneticPr fontId="4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</si>
  <si>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4"/>
  </si>
  <si>
    <t>公債費</t>
    <rPh sb="0" eb="2">
      <t>コウサイ</t>
    </rPh>
    <rPh sb="2" eb="3">
      <t>ヒ</t>
    </rPh>
    <phoneticPr fontId="4"/>
  </si>
  <si>
    <t>支出合計【Ｄ】</t>
    <rPh sb="0" eb="2">
      <t>シシュツ</t>
    </rPh>
    <rPh sb="2" eb="4">
      <t>ゴウケイ</t>
    </rPh>
    <phoneticPr fontId="4"/>
  </si>
  <si>
    <t>単年度収支差（経常収支差）【Ａ－Ｃ】</t>
    <rPh sb="0" eb="3">
      <t>タンネンド</t>
    </rPh>
    <rPh sb="3" eb="5">
      <t>シュウシ</t>
    </rPh>
    <rPh sb="5" eb="6">
      <t>サ</t>
    </rPh>
    <rPh sb="7" eb="9">
      <t>ケイジョウ</t>
    </rPh>
    <rPh sb="9" eb="11">
      <t>シュウシ</t>
    </rPh>
    <rPh sb="11" eb="12">
      <t>サ</t>
    </rPh>
    <phoneticPr fontId="4"/>
  </si>
  <si>
    <t>収支差引額（収入合計-支出合計）
【Ｂ－Ｄ】</t>
    <rPh sb="0" eb="2">
      <t>シュウシ</t>
    </rPh>
    <rPh sb="2" eb="4">
      <t>サシヒキ</t>
    </rPh>
    <rPh sb="4" eb="5">
      <t>ガク</t>
    </rPh>
    <rPh sb="6" eb="8">
      <t>シュウニュウ</t>
    </rPh>
    <rPh sb="8" eb="10">
      <t>ゴウケイ</t>
    </rPh>
    <rPh sb="11" eb="13">
      <t>シシュツ</t>
    </rPh>
    <rPh sb="13" eb="15">
      <t>ゴウケイ</t>
    </rPh>
    <phoneticPr fontId="4"/>
  </si>
  <si>
    <t>うち次年度への繰越金</t>
    <rPh sb="2" eb="5">
      <t>ジネンド</t>
    </rPh>
    <rPh sb="7" eb="9">
      <t>クリコシ</t>
    </rPh>
    <rPh sb="9" eb="10">
      <t>キン</t>
    </rPh>
    <phoneticPr fontId="4"/>
  </si>
  <si>
    <t>うち基金等積立金</t>
    <rPh sb="2" eb="4">
      <t>キキン</t>
    </rPh>
    <rPh sb="4" eb="5">
      <t>トウ</t>
    </rPh>
    <rPh sb="5" eb="7">
      <t>ツミタテ</t>
    </rPh>
    <rPh sb="7" eb="8">
      <t>キン</t>
    </rPh>
    <phoneticPr fontId="4"/>
  </si>
  <si>
    <t>〔堺市〕     02</t>
    <rPh sb="1" eb="2">
      <t>サカイ</t>
    </rPh>
    <rPh sb="2" eb="3">
      <t>シ</t>
    </rPh>
    <phoneticPr fontId="4"/>
  </si>
  <si>
    <t>〔岸和田市〕     03</t>
    <rPh sb="1" eb="4">
      <t>キシワダ</t>
    </rPh>
    <rPh sb="4" eb="5">
      <t>シ</t>
    </rPh>
    <phoneticPr fontId="4"/>
  </si>
  <si>
    <t>〔豊中市〕     04</t>
    <rPh sb="1" eb="3">
      <t>トヨナカ</t>
    </rPh>
    <rPh sb="3" eb="4">
      <t>シ</t>
    </rPh>
    <phoneticPr fontId="4"/>
  </si>
  <si>
    <t>〔池田市〕     05</t>
    <rPh sb="1" eb="3">
      <t>イケダ</t>
    </rPh>
    <rPh sb="3" eb="4">
      <t>シ</t>
    </rPh>
    <phoneticPr fontId="4"/>
  </si>
  <si>
    <t>〔吹田市〕     06</t>
    <rPh sb="1" eb="3">
      <t>スイタ</t>
    </rPh>
    <rPh sb="3" eb="4">
      <t>シ</t>
    </rPh>
    <phoneticPr fontId="4"/>
  </si>
  <si>
    <t>〔泉大津市〕     07</t>
    <rPh sb="1" eb="4">
      <t>イズミオオツ</t>
    </rPh>
    <rPh sb="4" eb="5">
      <t>シ</t>
    </rPh>
    <phoneticPr fontId="4"/>
  </si>
  <si>
    <t>〔高槻市〕     08</t>
    <rPh sb="1" eb="3">
      <t>タカツキ</t>
    </rPh>
    <rPh sb="3" eb="4">
      <t>シ</t>
    </rPh>
    <phoneticPr fontId="4"/>
  </si>
  <si>
    <t>〔貝塚市〕     09</t>
    <rPh sb="1" eb="3">
      <t>カイヅカ</t>
    </rPh>
    <rPh sb="3" eb="4">
      <t>シ</t>
    </rPh>
    <phoneticPr fontId="4"/>
  </si>
  <si>
    <t>〔守口市〕     10</t>
    <rPh sb="1" eb="3">
      <t>モリグチ</t>
    </rPh>
    <rPh sb="3" eb="4">
      <t>シ</t>
    </rPh>
    <phoneticPr fontId="4"/>
  </si>
  <si>
    <t>〔枚方市〕     11</t>
    <rPh sb="1" eb="3">
      <t>ヒラカタ</t>
    </rPh>
    <rPh sb="3" eb="4">
      <t>シ</t>
    </rPh>
    <phoneticPr fontId="4"/>
  </si>
  <si>
    <t>〔八尾市〕     13</t>
    <rPh sb="1" eb="3">
      <t>ヤオ</t>
    </rPh>
    <rPh sb="3" eb="4">
      <t>シ</t>
    </rPh>
    <phoneticPr fontId="4"/>
  </si>
  <si>
    <t>〔富田林市〕     15</t>
    <rPh sb="1" eb="4">
      <t>トンダバヤシ</t>
    </rPh>
    <rPh sb="4" eb="5">
      <t>シ</t>
    </rPh>
    <phoneticPr fontId="4"/>
  </si>
  <si>
    <t>〔寝屋川市〕     16</t>
    <rPh sb="1" eb="4">
      <t>ネヤガワ</t>
    </rPh>
    <rPh sb="4" eb="5">
      <t>シ</t>
    </rPh>
    <rPh sb="5" eb="6">
      <t>トミイチ</t>
    </rPh>
    <phoneticPr fontId="4"/>
  </si>
  <si>
    <t>〔河内長野市〕     17</t>
    <rPh sb="1" eb="3">
      <t>カワチ</t>
    </rPh>
    <rPh sb="3" eb="5">
      <t>ナガノ</t>
    </rPh>
    <rPh sb="5" eb="6">
      <t>シ</t>
    </rPh>
    <phoneticPr fontId="4"/>
  </si>
  <si>
    <t>〔松原市〕     18</t>
    <rPh sb="1" eb="3">
      <t>マツバラ</t>
    </rPh>
    <rPh sb="3" eb="4">
      <t>シ</t>
    </rPh>
    <rPh sb="4" eb="5">
      <t>オサイチ</t>
    </rPh>
    <phoneticPr fontId="4"/>
  </si>
  <si>
    <t>〔大東市〕     19</t>
    <rPh sb="1" eb="3">
      <t>ダイトウ</t>
    </rPh>
    <rPh sb="3" eb="4">
      <t>シ</t>
    </rPh>
    <rPh sb="4" eb="5">
      <t>オサイチ</t>
    </rPh>
    <phoneticPr fontId="4"/>
  </si>
  <si>
    <t>〔和泉市〕     20</t>
    <rPh sb="1" eb="3">
      <t>イズミ</t>
    </rPh>
    <rPh sb="3" eb="4">
      <t>シ</t>
    </rPh>
    <rPh sb="4" eb="5">
      <t>オサイチ</t>
    </rPh>
    <phoneticPr fontId="4"/>
  </si>
  <si>
    <t>〔箕面市〕     21</t>
    <rPh sb="1" eb="3">
      <t>ミノオ</t>
    </rPh>
    <rPh sb="3" eb="4">
      <t>シ</t>
    </rPh>
    <rPh sb="4" eb="5">
      <t>オサイチ</t>
    </rPh>
    <phoneticPr fontId="4"/>
  </si>
  <si>
    <t>〔柏原市〕     22</t>
    <rPh sb="1" eb="3">
      <t>カシワラ</t>
    </rPh>
    <rPh sb="3" eb="4">
      <t>シ</t>
    </rPh>
    <rPh sb="4" eb="5">
      <t>オサイチ</t>
    </rPh>
    <phoneticPr fontId="4"/>
  </si>
  <si>
    <t>〔羽曳野市〕     23</t>
    <rPh sb="1" eb="4">
      <t>ハビキノ</t>
    </rPh>
    <rPh sb="4" eb="5">
      <t>シ</t>
    </rPh>
    <rPh sb="5" eb="6">
      <t>オサイチ</t>
    </rPh>
    <phoneticPr fontId="4"/>
  </si>
  <si>
    <t>〔門真市〕     24</t>
    <rPh sb="1" eb="3">
      <t>カドマ</t>
    </rPh>
    <rPh sb="3" eb="4">
      <t>シ</t>
    </rPh>
    <rPh sb="4" eb="5">
      <t>オサイチ</t>
    </rPh>
    <phoneticPr fontId="4"/>
  </si>
  <si>
    <t>〔摂津市〕     25</t>
    <rPh sb="1" eb="3">
      <t>セッツ</t>
    </rPh>
    <rPh sb="3" eb="4">
      <t>シ</t>
    </rPh>
    <rPh sb="4" eb="5">
      <t>オサイチ</t>
    </rPh>
    <phoneticPr fontId="4"/>
  </si>
  <si>
    <t>〔高石市〕     26</t>
    <rPh sb="1" eb="3">
      <t>タカイシ</t>
    </rPh>
    <rPh sb="3" eb="4">
      <t>シ</t>
    </rPh>
    <rPh sb="4" eb="5">
      <t>オサイチ</t>
    </rPh>
    <phoneticPr fontId="4"/>
  </si>
  <si>
    <t>〔藤井寺市〕     27</t>
    <rPh sb="1" eb="4">
      <t>フジイデラ</t>
    </rPh>
    <rPh sb="4" eb="5">
      <t>シ</t>
    </rPh>
    <rPh sb="5" eb="6">
      <t>オサイチ</t>
    </rPh>
    <phoneticPr fontId="4"/>
  </si>
  <si>
    <t>〔東大阪市〕     28</t>
    <rPh sb="1" eb="5">
      <t>ヒガシオオサカシ</t>
    </rPh>
    <rPh sb="5" eb="6">
      <t>オサイチ</t>
    </rPh>
    <phoneticPr fontId="4"/>
  </si>
  <si>
    <t>〔泉南市〕     29</t>
    <rPh sb="1" eb="3">
      <t>センナン</t>
    </rPh>
    <rPh sb="3" eb="4">
      <t>シ</t>
    </rPh>
    <rPh sb="4" eb="5">
      <t>オサイチ</t>
    </rPh>
    <phoneticPr fontId="4"/>
  </si>
  <si>
    <t>〔四條畷市〕     30</t>
    <rPh sb="1" eb="4">
      <t>シジョウナワテ</t>
    </rPh>
    <rPh sb="4" eb="5">
      <t>シ</t>
    </rPh>
    <rPh sb="5" eb="6">
      <t>オサイチ</t>
    </rPh>
    <phoneticPr fontId="4"/>
  </si>
  <si>
    <t>〔交野市〕     31</t>
    <rPh sb="1" eb="3">
      <t>カタノ</t>
    </rPh>
    <rPh sb="3" eb="4">
      <t>シ</t>
    </rPh>
    <rPh sb="4" eb="5">
      <t>オサイチ</t>
    </rPh>
    <phoneticPr fontId="4"/>
  </si>
  <si>
    <t>〔島本町〕     32</t>
    <rPh sb="1" eb="3">
      <t>シマモト</t>
    </rPh>
    <rPh sb="3" eb="4">
      <t>チョウ</t>
    </rPh>
    <rPh sb="4" eb="5">
      <t>オサイチ</t>
    </rPh>
    <phoneticPr fontId="4"/>
  </si>
  <si>
    <t>〔豊能町〕     33</t>
    <rPh sb="1" eb="3">
      <t>トヨノ</t>
    </rPh>
    <rPh sb="3" eb="4">
      <t>チョウ</t>
    </rPh>
    <rPh sb="4" eb="5">
      <t>オサイチ</t>
    </rPh>
    <phoneticPr fontId="4"/>
  </si>
  <si>
    <t>〔能勢町〕     34</t>
    <rPh sb="1" eb="3">
      <t>ノセ</t>
    </rPh>
    <rPh sb="3" eb="4">
      <t>チョウ</t>
    </rPh>
    <rPh sb="4" eb="5">
      <t>オサイチ</t>
    </rPh>
    <phoneticPr fontId="4"/>
  </si>
  <si>
    <t>〔忠岡町〕     35</t>
    <rPh sb="1" eb="3">
      <t>タダオカ</t>
    </rPh>
    <rPh sb="3" eb="4">
      <t>チョウ</t>
    </rPh>
    <rPh sb="4" eb="5">
      <t>オサイチ</t>
    </rPh>
    <phoneticPr fontId="4"/>
  </si>
  <si>
    <t>〔熊取町〕     36</t>
    <rPh sb="1" eb="3">
      <t>クマトリ</t>
    </rPh>
    <rPh sb="3" eb="4">
      <t>チョウ</t>
    </rPh>
    <rPh sb="4" eb="5">
      <t>オサイチ</t>
    </rPh>
    <phoneticPr fontId="4"/>
  </si>
  <si>
    <t>〔田尻町〕     37</t>
    <rPh sb="1" eb="3">
      <t>タジリ</t>
    </rPh>
    <rPh sb="3" eb="4">
      <t>チョウ</t>
    </rPh>
    <rPh sb="4" eb="5">
      <t>オサイチ</t>
    </rPh>
    <phoneticPr fontId="4"/>
  </si>
  <si>
    <t>〔岬町〕     39</t>
    <rPh sb="1" eb="2">
      <t>ミサキ</t>
    </rPh>
    <rPh sb="2" eb="3">
      <t>マチ</t>
    </rPh>
    <rPh sb="3" eb="4">
      <t>オサイチ</t>
    </rPh>
    <phoneticPr fontId="4"/>
  </si>
  <si>
    <t>〔太子町〕     40</t>
    <rPh sb="1" eb="3">
      <t>タイシ</t>
    </rPh>
    <rPh sb="3" eb="4">
      <t>チョウ</t>
    </rPh>
    <rPh sb="4" eb="5">
      <t>オサイチ</t>
    </rPh>
    <phoneticPr fontId="4"/>
  </si>
  <si>
    <t>〔河南町〕     41</t>
    <rPh sb="1" eb="3">
      <t>カナン</t>
    </rPh>
    <rPh sb="3" eb="4">
      <t>チョウ</t>
    </rPh>
    <rPh sb="4" eb="5">
      <t>オサイチ</t>
    </rPh>
    <phoneticPr fontId="4"/>
  </si>
  <si>
    <t>〔大阪狭山市〕     43</t>
    <rPh sb="1" eb="3">
      <t>オオサカ</t>
    </rPh>
    <rPh sb="3" eb="5">
      <t>サヤマ</t>
    </rPh>
    <rPh sb="5" eb="6">
      <t>シ</t>
    </rPh>
    <rPh sb="6" eb="7">
      <t>オサイチ</t>
    </rPh>
    <phoneticPr fontId="4"/>
  </si>
  <si>
    <r>
      <t xml:space="preserve">〔泉佐野 </t>
    </r>
    <r>
      <rPr>
        <sz val="11"/>
        <color theme="1"/>
        <rFont val="ＭＳ Ｐゴシック"/>
        <family val="3"/>
        <charset val="128"/>
        <scheme val="minor"/>
      </rPr>
      <t>市〕     14</t>
    </r>
    <rPh sb="1" eb="2">
      <t>イズミ</t>
    </rPh>
    <rPh sb="2" eb="4">
      <t>サノ</t>
    </rPh>
    <rPh sb="5" eb="6">
      <t>シ</t>
    </rPh>
    <phoneticPr fontId="4"/>
  </si>
  <si>
    <t>○国民健康保険財政の予算決算状況【平成28年度】</t>
    <rPh sb="1" eb="3">
      <t>コクミン</t>
    </rPh>
    <rPh sb="3" eb="5">
      <t>ケンコウ</t>
    </rPh>
    <rPh sb="5" eb="7">
      <t>ホケン</t>
    </rPh>
    <rPh sb="7" eb="9">
      <t>ザイセイ</t>
    </rPh>
    <rPh sb="10" eb="12">
      <t>ヨサン</t>
    </rPh>
    <rPh sb="12" eb="14">
      <t>ケッサン</t>
    </rPh>
    <rPh sb="14" eb="16">
      <t>ジョウキョウ</t>
    </rPh>
    <phoneticPr fontId="4"/>
  </si>
  <si>
    <t>平成28年度</t>
    <phoneticPr fontId="3"/>
  </si>
  <si>
    <t>平成27年度</t>
    <phoneticPr fontId="3"/>
  </si>
  <si>
    <t>平成28年度</t>
    <phoneticPr fontId="3"/>
  </si>
  <si>
    <t>平成27年度</t>
    <phoneticPr fontId="3"/>
  </si>
  <si>
    <r>
      <t>〔茨木市〕     1</t>
    </r>
    <r>
      <rPr>
        <sz val="11"/>
        <color theme="1"/>
        <rFont val="ＭＳ Ｐゴシック"/>
        <family val="3"/>
        <charset val="128"/>
        <scheme val="minor"/>
      </rPr>
      <t>2</t>
    </r>
    <rPh sb="3" eb="4">
      <t>シ</t>
    </rPh>
    <phoneticPr fontId="4"/>
  </si>
  <si>
    <t>〔阪南市〕     38</t>
    <rPh sb="1" eb="3">
      <t>ハンナン</t>
    </rPh>
    <rPh sb="3" eb="4">
      <t>シ</t>
    </rPh>
    <rPh sb="4" eb="5">
      <t>オサイチ</t>
    </rPh>
    <phoneticPr fontId="4"/>
  </si>
  <si>
    <t>〔千早赤坂村〕    42</t>
    <rPh sb="5" eb="6">
      <t>ムラ</t>
    </rPh>
    <rPh sb="6" eb="7">
      <t>オサイチ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</si>
</sst>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▲ &quot;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ill="0" applyBorder="0" applyAlignment="0" applyProtection="0">
      <alignment vertical="center"/>
    </xf>
    <xf numFmtId="0" fontId="10" fillId="0" borderId="0">
      <alignment vertical="center"/>
    </xf>
  </cellStyleXfs>
  <cellXfs count="29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>
      <alignment vertical="center"/>
    </xf>
    <xf numFmtId="38" fontId="5" fillId="0" borderId="15" xfId="1" applyFont="1" applyFill="1" applyBorder="1" applyProtection="1">
      <alignment vertical="center"/>
      <protection locked="0"/>
    </xf>
    <xf numFmtId="38" fontId="5" fillId="0" borderId="16" xfId="1" applyFont="1" applyFill="1" applyBorder="1" applyProtection="1">
      <alignment vertical="center"/>
      <protection locked="0"/>
    </xf>
    <xf numFmtId="176" fontId="7" fillId="0" borderId="15" xfId="1" applyNumberFormat="1" applyFont="1" applyFill="1" applyBorder="1">
      <alignment vertical="center"/>
    </xf>
    <xf numFmtId="177" fontId="7" fillId="0" borderId="17" xfId="1" applyNumberFormat="1" applyFont="1" applyFill="1" applyBorder="1">
      <alignment vertical="center"/>
    </xf>
    <xf numFmtId="38" fontId="5" fillId="0" borderId="7" xfId="1" applyFont="1" applyFill="1" applyBorder="1" applyProtection="1">
      <alignment vertical="center"/>
      <protection locked="0"/>
    </xf>
    <xf numFmtId="176" fontId="7" fillId="0" borderId="17" xfId="1" applyNumberFormat="1" applyFont="1" applyFill="1" applyBorder="1">
      <alignment vertical="center"/>
    </xf>
    <xf numFmtId="0" fontId="5" fillId="0" borderId="20" xfId="0" applyFont="1" applyFill="1" applyBorder="1">
      <alignment vertical="center"/>
    </xf>
    <xf numFmtId="38" fontId="5" fillId="0" borderId="20" xfId="1" applyFont="1" applyFill="1" applyBorder="1" applyProtection="1">
      <alignment vertical="center"/>
      <protection locked="0"/>
    </xf>
    <xf numFmtId="38" fontId="5" fillId="0" borderId="21" xfId="1" applyFont="1" applyFill="1" applyBorder="1" applyProtection="1">
      <alignment vertical="center"/>
      <protection locked="0"/>
    </xf>
    <xf numFmtId="176" fontId="7" fillId="0" borderId="20" xfId="1" applyNumberFormat="1" applyFont="1" applyFill="1" applyBorder="1">
      <alignment vertical="center"/>
    </xf>
    <xf numFmtId="177" fontId="7" fillId="0" borderId="22" xfId="1" applyNumberFormat="1" applyFont="1" applyFill="1" applyBorder="1">
      <alignment vertical="center"/>
    </xf>
    <xf numFmtId="38" fontId="5" fillId="0" borderId="23" xfId="1" applyFont="1" applyFill="1" applyBorder="1" applyProtection="1">
      <alignment vertical="center"/>
      <protection locked="0"/>
    </xf>
    <xf numFmtId="176" fontId="7" fillId="0" borderId="22" xfId="1" applyNumberFormat="1" applyFont="1" applyFill="1" applyBorder="1">
      <alignment vertical="center"/>
    </xf>
    <xf numFmtId="0" fontId="5" fillId="0" borderId="24" xfId="0" applyFont="1" applyFill="1" applyBorder="1">
      <alignment vertical="center"/>
    </xf>
    <xf numFmtId="38" fontId="5" fillId="0" borderId="24" xfId="1" applyFont="1" applyFill="1" applyBorder="1" applyProtection="1">
      <alignment vertical="center"/>
      <protection locked="0"/>
    </xf>
    <xf numFmtId="38" fontId="5" fillId="0" borderId="25" xfId="1" applyFont="1" applyFill="1" applyBorder="1" applyProtection="1">
      <alignment vertical="center"/>
      <protection locked="0"/>
    </xf>
    <xf numFmtId="176" fontId="7" fillId="0" borderId="24" xfId="1" applyNumberFormat="1" applyFont="1" applyFill="1" applyBorder="1">
      <alignment vertical="center"/>
    </xf>
    <xf numFmtId="177" fontId="7" fillId="0" borderId="26" xfId="1" applyNumberFormat="1" applyFont="1" applyFill="1" applyBorder="1">
      <alignment vertical="center"/>
    </xf>
    <xf numFmtId="38" fontId="5" fillId="0" borderId="27" xfId="1" applyFont="1" applyFill="1" applyBorder="1" applyProtection="1">
      <alignment vertical="center"/>
      <protection locked="0"/>
    </xf>
    <xf numFmtId="176" fontId="7" fillId="0" borderId="26" xfId="1" applyNumberFormat="1" applyFont="1" applyFill="1" applyBorder="1">
      <alignment vertical="center"/>
    </xf>
    <xf numFmtId="0" fontId="5" fillId="2" borderId="29" xfId="0" applyFont="1" applyFill="1" applyBorder="1">
      <alignment vertical="center"/>
    </xf>
    <xf numFmtId="38" fontId="7" fillId="2" borderId="30" xfId="1" applyFont="1" applyFill="1" applyBorder="1">
      <alignment vertical="center"/>
    </xf>
    <xf numFmtId="38" fontId="7" fillId="2" borderId="31" xfId="1" applyFont="1" applyFill="1" applyBorder="1">
      <alignment vertical="center"/>
    </xf>
    <xf numFmtId="176" fontId="7" fillId="2" borderId="30" xfId="1" applyNumberFormat="1" applyFont="1" applyFill="1" applyBorder="1">
      <alignment vertical="center"/>
    </xf>
    <xf numFmtId="177" fontId="7" fillId="2" borderId="32" xfId="1" applyNumberFormat="1" applyFont="1" applyFill="1" applyBorder="1">
      <alignment vertical="center"/>
    </xf>
    <xf numFmtId="38" fontId="7" fillId="2" borderId="33" xfId="1" applyFont="1" applyFill="1" applyBorder="1">
      <alignment vertical="center"/>
    </xf>
    <xf numFmtId="176" fontId="7" fillId="2" borderId="33" xfId="1" applyNumberFormat="1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30" xfId="0" applyFont="1" applyFill="1" applyBorder="1">
      <alignment vertical="center"/>
    </xf>
    <xf numFmtId="38" fontId="5" fillId="0" borderId="30" xfId="1" applyFont="1" applyFill="1" applyBorder="1" applyProtection="1">
      <alignment vertical="center"/>
      <protection locked="0"/>
    </xf>
    <xf numFmtId="38" fontId="5" fillId="0" borderId="31" xfId="1" applyFont="1" applyFill="1" applyBorder="1" applyProtection="1">
      <alignment vertical="center"/>
      <protection locked="0"/>
    </xf>
    <xf numFmtId="176" fontId="5" fillId="0" borderId="34" xfId="1" applyNumberFormat="1" applyFont="1" applyFill="1" applyBorder="1">
      <alignment vertical="center"/>
    </xf>
    <xf numFmtId="177" fontId="5" fillId="0" borderId="35" xfId="1" applyNumberFormat="1" applyFont="1" applyFill="1" applyBorder="1">
      <alignment vertical="center"/>
    </xf>
    <xf numFmtId="38" fontId="5" fillId="0" borderId="36" xfId="1" applyFont="1" applyFill="1" applyBorder="1" applyProtection="1">
      <alignment vertical="center"/>
      <protection locked="0"/>
    </xf>
    <xf numFmtId="176" fontId="7" fillId="0" borderId="33" xfId="1" applyNumberFormat="1" applyFont="1" applyFill="1" applyBorder="1">
      <alignment vertical="center"/>
    </xf>
    <xf numFmtId="0" fontId="5" fillId="0" borderId="37" xfId="0" applyFont="1" applyFill="1" applyBorder="1">
      <alignment vertical="center"/>
    </xf>
    <xf numFmtId="0" fontId="5" fillId="0" borderId="38" xfId="0" applyFont="1" applyFill="1" applyBorder="1">
      <alignment vertical="center"/>
    </xf>
    <xf numFmtId="38" fontId="5" fillId="0" borderId="38" xfId="1" applyFont="1" applyFill="1" applyBorder="1" applyProtection="1">
      <alignment vertical="center"/>
      <protection locked="0"/>
    </xf>
    <xf numFmtId="38" fontId="5" fillId="0" borderId="39" xfId="1" applyFont="1" applyFill="1" applyBorder="1" applyProtection="1">
      <alignment vertical="center"/>
      <protection locked="0"/>
    </xf>
    <xf numFmtId="176" fontId="5" fillId="0" borderId="40" xfId="1" applyNumberFormat="1" applyFont="1" applyFill="1" applyBorder="1">
      <alignment vertical="center"/>
    </xf>
    <xf numFmtId="177" fontId="5" fillId="0" borderId="41" xfId="1" applyNumberFormat="1" applyFont="1" applyFill="1" applyBorder="1">
      <alignment vertical="center"/>
    </xf>
    <xf numFmtId="38" fontId="5" fillId="0" borderId="42" xfId="1" applyFont="1" applyFill="1" applyBorder="1" applyProtection="1">
      <alignment vertical="center"/>
      <protection locked="0"/>
    </xf>
    <xf numFmtId="176" fontId="7" fillId="0" borderId="43" xfId="1" applyNumberFormat="1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10" xfId="0" applyFont="1" applyFill="1" applyBorder="1">
      <alignment vertical="center"/>
    </xf>
    <xf numFmtId="38" fontId="7" fillId="2" borderId="10" xfId="1" applyFont="1" applyFill="1" applyBorder="1">
      <alignment vertical="center"/>
    </xf>
    <xf numFmtId="38" fontId="7" fillId="2" borderId="11" xfId="1" applyFont="1" applyFill="1" applyBorder="1">
      <alignment vertical="center"/>
    </xf>
    <xf numFmtId="176" fontId="7" fillId="2" borderId="10" xfId="1" applyNumberFormat="1" applyFont="1" applyFill="1" applyBorder="1">
      <alignment vertical="center"/>
    </xf>
    <xf numFmtId="177" fontId="7" fillId="2" borderId="12" xfId="1" applyNumberFormat="1" applyFont="1" applyFill="1" applyBorder="1">
      <alignment vertical="center"/>
    </xf>
    <xf numFmtId="38" fontId="7" fillId="2" borderId="45" xfId="1" applyFont="1" applyFill="1" applyBorder="1">
      <alignment vertical="center"/>
    </xf>
    <xf numFmtId="176" fontId="7" fillId="2" borderId="45" xfId="1" applyNumberFormat="1" applyFont="1" applyFill="1" applyBorder="1">
      <alignment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9" xfId="0" applyFont="1" applyFill="1" applyBorder="1">
      <alignment vertical="center"/>
    </xf>
    <xf numFmtId="38" fontId="5" fillId="0" borderId="9" xfId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177" fontId="5" fillId="0" borderId="9" xfId="1" applyNumberFormat="1" applyFont="1" applyFill="1" applyBorder="1">
      <alignment vertical="center"/>
    </xf>
    <xf numFmtId="177" fontId="5" fillId="0" borderId="20" xfId="1" applyNumberFormat="1" applyFont="1" applyFill="1" applyBorder="1" applyProtection="1">
      <alignment vertical="center"/>
      <protection locked="0"/>
    </xf>
    <xf numFmtId="38" fontId="7" fillId="2" borderId="36" xfId="1" applyFont="1" applyFill="1" applyBorder="1">
      <alignment vertical="center"/>
    </xf>
    <xf numFmtId="176" fontId="7" fillId="2" borderId="32" xfId="1" applyNumberFormat="1" applyFont="1" applyFill="1" applyBorder="1">
      <alignment vertical="center"/>
    </xf>
    <xf numFmtId="176" fontId="7" fillId="0" borderId="34" xfId="1" applyNumberFormat="1" applyFont="1" applyFill="1" applyBorder="1">
      <alignment vertical="center"/>
    </xf>
    <xf numFmtId="177" fontId="7" fillId="0" borderId="35" xfId="1" applyNumberFormat="1" applyFont="1" applyFill="1" applyBorder="1">
      <alignment vertical="center"/>
    </xf>
    <xf numFmtId="176" fontId="7" fillId="0" borderId="36" xfId="1" applyNumberFormat="1" applyFont="1" applyFill="1" applyBorder="1">
      <alignment vertical="center"/>
    </xf>
    <xf numFmtId="176" fontId="7" fillId="0" borderId="32" xfId="1" applyNumberFormat="1" applyFont="1" applyFill="1" applyBorder="1">
      <alignment vertical="center"/>
    </xf>
    <xf numFmtId="176" fontId="7" fillId="0" borderId="40" xfId="1" applyNumberFormat="1" applyFont="1" applyFill="1" applyBorder="1">
      <alignment vertical="center"/>
    </xf>
    <xf numFmtId="177" fontId="7" fillId="0" borderId="41" xfId="1" applyNumberFormat="1" applyFont="1" applyFill="1" applyBorder="1">
      <alignment vertical="center"/>
    </xf>
    <xf numFmtId="176" fontId="7" fillId="0" borderId="46" xfId="1" applyNumberFormat="1" applyFont="1" applyFill="1" applyBorder="1">
      <alignment vertical="center"/>
    </xf>
    <xf numFmtId="38" fontId="7" fillId="2" borderId="13" xfId="1" applyFont="1" applyFill="1" applyBorder="1">
      <alignment vertical="center"/>
    </xf>
    <xf numFmtId="176" fontId="7" fillId="2" borderId="47" xfId="1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50" xfId="1" applyFont="1" applyFill="1" applyBorder="1">
      <alignment vertical="center"/>
    </xf>
    <xf numFmtId="177" fontId="7" fillId="0" borderId="51" xfId="1" applyNumberFormat="1" applyFont="1" applyFill="1" applyBorder="1">
      <alignment vertical="center"/>
    </xf>
    <xf numFmtId="177" fontId="5" fillId="0" borderId="50" xfId="1" applyNumberFormat="1" applyFont="1" applyFill="1" applyBorder="1">
      <alignment vertical="center"/>
    </xf>
    <xf numFmtId="177" fontId="5" fillId="0" borderId="52" xfId="1" applyNumberFormat="1" applyFont="1" applyFill="1" applyBorder="1">
      <alignment vertical="center"/>
    </xf>
    <xf numFmtId="177" fontId="7" fillId="0" borderId="53" xfId="1" applyNumberFormat="1" applyFont="1" applyFill="1" applyBorder="1">
      <alignment vertical="center"/>
    </xf>
    <xf numFmtId="176" fontId="7" fillId="0" borderId="47" xfId="1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textRotation="255"/>
    </xf>
    <xf numFmtId="177" fontId="5" fillId="0" borderId="0" xfId="0" applyNumberFormat="1" applyFont="1" applyFill="1" applyBorder="1">
      <alignment vertical="center"/>
    </xf>
    <xf numFmtId="38" fontId="5" fillId="0" borderId="55" xfId="1" applyFont="1" applyFill="1" applyBorder="1">
      <alignment vertical="center"/>
    </xf>
    <xf numFmtId="177" fontId="7" fillId="0" borderId="3" xfId="1" applyNumberFormat="1" applyFont="1" applyFill="1" applyBorder="1">
      <alignment vertical="center"/>
    </xf>
    <xf numFmtId="177" fontId="5" fillId="0" borderId="55" xfId="1" applyNumberFormat="1" applyFont="1" applyFill="1" applyBorder="1">
      <alignment vertical="center"/>
    </xf>
    <xf numFmtId="177" fontId="5" fillId="0" borderId="56" xfId="1" applyNumberFormat="1" applyFont="1" applyFill="1" applyBorder="1">
      <alignment vertical="center"/>
    </xf>
    <xf numFmtId="177" fontId="7" fillId="0" borderId="57" xfId="1" applyNumberFormat="1" applyFont="1" applyFill="1" applyBorder="1">
      <alignment vertical="center"/>
    </xf>
    <xf numFmtId="176" fontId="7" fillId="0" borderId="58" xfId="1" applyNumberFormat="1" applyFont="1" applyFill="1" applyBorder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8" fontId="5" fillId="0" borderId="34" xfId="1" applyFont="1" applyFill="1" applyBorder="1">
      <alignment vertical="center"/>
    </xf>
    <xf numFmtId="177" fontId="5" fillId="0" borderId="31" xfId="1" applyNumberFormat="1" applyFont="1" applyFill="1" applyBorder="1" applyProtection="1">
      <alignment vertical="center"/>
      <protection locked="0"/>
    </xf>
    <xf numFmtId="177" fontId="5" fillId="0" borderId="34" xfId="1" applyNumberFormat="1" applyFont="1" applyFill="1" applyBorder="1">
      <alignment vertical="center"/>
    </xf>
    <xf numFmtId="177" fontId="5" fillId="0" borderId="33" xfId="1" applyNumberFormat="1" applyFont="1" applyFill="1" applyBorder="1" applyProtection="1">
      <alignment vertical="center"/>
      <protection locked="0"/>
    </xf>
    <xf numFmtId="0" fontId="5" fillId="0" borderId="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38" fontId="5" fillId="0" borderId="40" xfId="1" applyFont="1" applyFill="1" applyBorder="1">
      <alignment vertical="center"/>
    </xf>
    <xf numFmtId="177" fontId="5" fillId="0" borderId="39" xfId="1" applyNumberFormat="1" applyFont="1" applyFill="1" applyBorder="1" applyProtection="1">
      <alignment vertical="center"/>
      <protection locked="0"/>
    </xf>
    <xf numFmtId="177" fontId="5" fillId="0" borderId="40" xfId="1" applyNumberFormat="1" applyFont="1" applyFill="1" applyBorder="1">
      <alignment vertical="center"/>
    </xf>
    <xf numFmtId="177" fontId="5" fillId="0" borderId="43" xfId="1" applyNumberFormat="1" applyFont="1" applyFill="1" applyBorder="1" applyProtection="1">
      <alignment vertical="center"/>
      <protection locked="0"/>
    </xf>
    <xf numFmtId="176" fontId="7" fillId="0" borderId="42" xfId="1" applyNumberFormat="1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>
      <alignment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38" fontId="5" fillId="0" borderId="60" xfId="1" applyFont="1" applyFill="1" applyBorder="1" applyProtection="1">
      <alignment vertical="center"/>
      <protection locked="0"/>
    </xf>
    <xf numFmtId="176" fontId="7" fillId="0" borderId="60" xfId="1" applyNumberFormat="1" applyFont="1" applyFill="1" applyBorder="1">
      <alignment vertical="center"/>
    </xf>
    <xf numFmtId="38" fontId="5" fillId="0" borderId="61" xfId="1" applyFont="1" applyFill="1" applyBorder="1" applyProtection="1">
      <alignment vertical="center"/>
      <protection locked="0"/>
    </xf>
    <xf numFmtId="176" fontId="7" fillId="0" borderId="61" xfId="1" applyNumberFormat="1" applyFont="1" applyFill="1" applyBorder="1">
      <alignment vertical="center"/>
    </xf>
    <xf numFmtId="38" fontId="5" fillId="0" borderId="62" xfId="1" applyFont="1" applyFill="1" applyBorder="1" applyProtection="1">
      <alignment vertical="center"/>
      <protection locked="0"/>
    </xf>
    <xf numFmtId="176" fontId="7" fillId="0" borderId="62" xfId="1" applyNumberFormat="1" applyFont="1" applyFill="1" applyBorder="1">
      <alignment vertical="center"/>
    </xf>
    <xf numFmtId="177" fontId="0" fillId="0" borderId="0" xfId="0" applyNumberFormat="1" applyFont="1" applyFill="1">
      <alignment vertical="center"/>
    </xf>
    <xf numFmtId="38" fontId="5" fillId="0" borderId="63" xfId="1" applyFont="1" applyFill="1" applyBorder="1">
      <alignment vertical="center"/>
    </xf>
    <xf numFmtId="177" fontId="10" fillId="0" borderId="64" xfId="0" applyNumberFormat="1" applyFont="1" applyFill="1" applyBorder="1" applyAlignment="1" applyProtection="1">
      <alignment horizontal="right" vertical="center"/>
      <protection locked="0"/>
    </xf>
    <xf numFmtId="177" fontId="10" fillId="0" borderId="65" xfId="0" applyNumberFormat="1" applyFont="1" applyFill="1" applyBorder="1" applyAlignment="1" applyProtection="1">
      <alignment horizontal="right" vertical="center"/>
      <protection locked="0"/>
    </xf>
    <xf numFmtId="177" fontId="10" fillId="0" borderId="3" xfId="0" applyNumberFormat="1" applyFont="1" applyFill="1" applyBorder="1" applyAlignment="1" applyProtection="1">
      <alignment horizontal="right" vertical="center"/>
      <protection locked="0"/>
    </xf>
    <xf numFmtId="177" fontId="10" fillId="0" borderId="25" xfId="0" applyNumberFormat="1" applyFont="1" applyFill="1" applyBorder="1" applyAlignment="1" applyProtection="1">
      <alignment horizontal="right" vertical="center"/>
      <protection locked="0"/>
    </xf>
    <xf numFmtId="177" fontId="10" fillId="0" borderId="66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>
      <alignment vertical="center"/>
    </xf>
    <xf numFmtId="177" fontId="10" fillId="0" borderId="67" xfId="0" applyNumberFormat="1" applyFont="1" applyFill="1" applyBorder="1" applyAlignment="1" applyProtection="1">
      <alignment horizontal="right" vertical="center"/>
      <protection locked="0"/>
    </xf>
    <xf numFmtId="176" fontId="7" fillId="2" borderId="10" xfId="1" applyNumberFormat="1" applyFont="1" applyFill="1" applyBorder="1" applyAlignment="1">
      <alignment vertical="center" shrinkToFit="1"/>
    </xf>
    <xf numFmtId="38" fontId="7" fillId="2" borderId="8" xfId="1" applyFont="1" applyFill="1" applyBorder="1">
      <alignment vertical="center"/>
    </xf>
    <xf numFmtId="38" fontId="5" fillId="0" borderId="49" xfId="1" applyFont="1" applyFill="1" applyBorder="1">
      <alignment vertical="center"/>
    </xf>
    <xf numFmtId="177" fontId="0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4" applyFont="1" applyFill="1">
      <alignment vertical="center"/>
    </xf>
    <xf numFmtId="0" fontId="5" fillId="0" borderId="0" xfId="4" applyFont="1" applyFill="1">
      <alignment vertical="center"/>
    </xf>
    <xf numFmtId="0" fontId="1" fillId="0" borderId="0" xfId="4" applyFill="1">
      <alignment vertical="center"/>
    </xf>
    <xf numFmtId="0" fontId="5" fillId="0" borderId="0" xfId="4" applyFont="1" applyFill="1" applyAlignment="1">
      <alignment horizontal="right" vertical="center"/>
    </xf>
    <xf numFmtId="0" fontId="7" fillId="0" borderId="6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5" fillId="0" borderId="15" xfId="4" applyFont="1" applyFill="1" applyBorder="1">
      <alignment vertical="center"/>
    </xf>
    <xf numFmtId="38" fontId="5" fillId="0" borderId="15" xfId="5" applyFont="1" applyFill="1" applyBorder="1" applyProtection="1">
      <alignment vertical="center"/>
      <protection locked="0"/>
    </xf>
    <xf numFmtId="38" fontId="5" fillId="0" borderId="16" xfId="5" applyFont="1" applyFill="1" applyBorder="1" applyProtection="1">
      <alignment vertical="center"/>
      <protection locked="0"/>
    </xf>
    <xf numFmtId="176" fontId="7" fillId="0" borderId="15" xfId="5" applyNumberFormat="1" applyFont="1" applyFill="1" applyBorder="1">
      <alignment vertical="center"/>
    </xf>
    <xf numFmtId="177" fontId="7" fillId="0" borderId="17" xfId="5" applyNumberFormat="1" applyFont="1" applyFill="1" applyBorder="1">
      <alignment vertical="center"/>
    </xf>
    <xf numFmtId="38" fontId="5" fillId="0" borderId="60" xfId="5" applyFont="1" applyFill="1" applyBorder="1" applyProtection="1">
      <alignment vertical="center"/>
      <protection locked="0"/>
    </xf>
    <xf numFmtId="176" fontId="7" fillId="0" borderId="60" xfId="5" applyNumberFormat="1" applyFont="1" applyFill="1" applyBorder="1">
      <alignment vertical="center"/>
    </xf>
    <xf numFmtId="0" fontId="5" fillId="0" borderId="20" xfId="4" applyFont="1" applyFill="1" applyBorder="1">
      <alignment vertical="center"/>
    </xf>
    <xf numFmtId="38" fontId="5" fillId="0" borderId="20" xfId="5" applyFont="1" applyFill="1" applyBorder="1" applyProtection="1">
      <alignment vertical="center"/>
      <protection locked="0"/>
    </xf>
    <xf numFmtId="38" fontId="5" fillId="0" borderId="21" xfId="5" applyFont="1" applyFill="1" applyBorder="1" applyProtection="1">
      <alignment vertical="center"/>
      <protection locked="0"/>
    </xf>
    <xf numFmtId="176" fontId="7" fillId="0" borderId="20" xfId="5" applyNumberFormat="1" applyFont="1" applyFill="1" applyBorder="1">
      <alignment vertical="center"/>
    </xf>
    <xf numFmtId="177" fontId="7" fillId="0" borderId="22" xfId="5" applyNumberFormat="1" applyFont="1" applyFill="1" applyBorder="1">
      <alignment vertical="center"/>
    </xf>
    <xf numFmtId="38" fontId="5" fillId="0" borderId="61" xfId="5" applyFont="1" applyFill="1" applyBorder="1" applyProtection="1">
      <alignment vertical="center"/>
      <protection locked="0"/>
    </xf>
    <xf numFmtId="176" fontId="7" fillId="0" borderId="61" xfId="5" applyNumberFormat="1" applyFont="1" applyFill="1" applyBorder="1">
      <alignment vertical="center"/>
    </xf>
    <xf numFmtId="0" fontId="8" fillId="0" borderId="0" xfId="4" applyFont="1" applyFill="1">
      <alignment vertical="center"/>
    </xf>
    <xf numFmtId="0" fontId="5" fillId="0" borderId="24" xfId="4" applyFont="1" applyFill="1" applyBorder="1">
      <alignment vertical="center"/>
    </xf>
    <xf numFmtId="38" fontId="5" fillId="0" borderId="24" xfId="5" applyFont="1" applyFill="1" applyBorder="1" applyProtection="1">
      <alignment vertical="center"/>
      <protection locked="0"/>
    </xf>
    <xf numFmtId="38" fontId="5" fillId="0" borderId="25" xfId="5" applyFont="1" applyFill="1" applyBorder="1" applyProtection="1">
      <alignment vertical="center"/>
      <protection locked="0"/>
    </xf>
    <xf numFmtId="176" fontId="7" fillId="0" borderId="24" xfId="5" applyNumberFormat="1" applyFont="1" applyFill="1" applyBorder="1">
      <alignment vertical="center"/>
    </xf>
    <xf numFmtId="177" fontId="7" fillId="0" borderId="26" xfId="5" applyNumberFormat="1" applyFont="1" applyFill="1" applyBorder="1">
      <alignment vertical="center"/>
    </xf>
    <xf numFmtId="38" fontId="5" fillId="0" borderId="62" xfId="5" applyFont="1" applyFill="1" applyBorder="1" applyProtection="1">
      <alignment vertical="center"/>
      <protection locked="0"/>
    </xf>
    <xf numFmtId="176" fontId="7" fillId="0" borderId="62" xfId="5" applyNumberFormat="1" applyFont="1" applyFill="1" applyBorder="1">
      <alignment vertical="center"/>
    </xf>
    <xf numFmtId="0" fontId="5" fillId="2" borderId="29" xfId="4" applyFont="1" applyFill="1" applyBorder="1">
      <alignment vertical="center"/>
    </xf>
    <xf numFmtId="38" fontId="7" fillId="2" borderId="30" xfId="5" applyFont="1" applyFill="1" applyBorder="1">
      <alignment vertical="center"/>
    </xf>
    <xf numFmtId="38" fontId="7" fillId="2" borderId="31" xfId="5" applyFont="1" applyFill="1" applyBorder="1">
      <alignment vertical="center"/>
    </xf>
    <xf numFmtId="176" fontId="7" fillId="2" borderId="30" xfId="5" applyNumberFormat="1" applyFont="1" applyFill="1" applyBorder="1">
      <alignment vertical="center"/>
    </xf>
    <xf numFmtId="177" fontId="7" fillId="2" borderId="32" xfId="5" applyNumberFormat="1" applyFont="1" applyFill="1" applyBorder="1">
      <alignment vertical="center"/>
    </xf>
    <xf numFmtId="38" fontId="7" fillId="2" borderId="33" xfId="5" applyFont="1" applyFill="1" applyBorder="1">
      <alignment vertical="center"/>
    </xf>
    <xf numFmtId="176" fontId="7" fillId="2" borderId="33" xfId="5" applyNumberFormat="1" applyFont="1" applyFill="1" applyBorder="1">
      <alignment vertical="center"/>
    </xf>
    <xf numFmtId="0" fontId="5" fillId="0" borderId="19" xfId="4" applyFont="1" applyFill="1" applyBorder="1">
      <alignment vertical="center"/>
    </xf>
    <xf numFmtId="0" fontId="5" fillId="0" borderId="30" xfId="4" applyFont="1" applyFill="1" applyBorder="1">
      <alignment vertical="center"/>
    </xf>
    <xf numFmtId="38" fontId="5" fillId="0" borderId="30" xfId="5" applyFont="1" applyFill="1" applyBorder="1" applyProtection="1">
      <alignment vertical="center"/>
      <protection locked="0"/>
    </xf>
    <xf numFmtId="38" fontId="5" fillId="0" borderId="31" xfId="5" applyFont="1" applyFill="1" applyBorder="1" applyProtection="1">
      <alignment vertical="center"/>
      <protection locked="0"/>
    </xf>
    <xf numFmtId="176" fontId="7" fillId="0" borderId="34" xfId="5" applyNumberFormat="1" applyFont="1" applyFill="1" applyBorder="1">
      <alignment vertical="center"/>
    </xf>
    <xf numFmtId="177" fontId="7" fillId="0" borderId="35" xfId="5" applyNumberFormat="1" applyFont="1" applyFill="1" applyBorder="1">
      <alignment vertical="center"/>
    </xf>
    <xf numFmtId="38" fontId="5" fillId="0" borderId="36" xfId="5" applyFont="1" applyFill="1" applyBorder="1" applyProtection="1">
      <alignment vertical="center"/>
      <protection locked="0"/>
    </xf>
    <xf numFmtId="176" fontId="7" fillId="0" borderId="33" xfId="5" applyNumberFormat="1" applyFont="1" applyFill="1" applyBorder="1">
      <alignment vertical="center"/>
    </xf>
    <xf numFmtId="0" fontId="5" fillId="0" borderId="37" xfId="4" applyFont="1" applyFill="1" applyBorder="1">
      <alignment vertical="center"/>
    </xf>
    <xf numFmtId="0" fontId="5" fillId="0" borderId="38" xfId="4" applyFont="1" applyFill="1" applyBorder="1">
      <alignment vertical="center"/>
    </xf>
    <xf numFmtId="38" fontId="5" fillId="0" borderId="38" xfId="5" applyFont="1" applyFill="1" applyBorder="1" applyProtection="1">
      <alignment vertical="center"/>
      <protection locked="0"/>
    </xf>
    <xf numFmtId="38" fontId="5" fillId="0" borderId="39" xfId="5" applyFont="1" applyFill="1" applyBorder="1" applyProtection="1">
      <alignment vertical="center"/>
      <protection locked="0"/>
    </xf>
    <xf numFmtId="176" fontId="7" fillId="0" borderId="40" xfId="5" applyNumberFormat="1" applyFont="1" applyFill="1" applyBorder="1">
      <alignment vertical="center"/>
    </xf>
    <xf numFmtId="177" fontId="7" fillId="0" borderId="41" xfId="5" applyNumberFormat="1" applyFont="1" applyFill="1" applyBorder="1">
      <alignment vertical="center"/>
    </xf>
    <xf numFmtId="38" fontId="5" fillId="0" borderId="42" xfId="5" applyFont="1" applyFill="1" applyBorder="1" applyProtection="1">
      <alignment vertical="center"/>
      <protection locked="0"/>
    </xf>
    <xf numFmtId="176" fontId="7" fillId="0" borderId="43" xfId="5" applyNumberFormat="1" applyFont="1" applyFill="1" applyBorder="1">
      <alignment vertical="center"/>
    </xf>
    <xf numFmtId="0" fontId="5" fillId="2" borderId="44" xfId="4" applyFont="1" applyFill="1" applyBorder="1">
      <alignment vertical="center"/>
    </xf>
    <xf numFmtId="0" fontId="5" fillId="2" borderId="10" xfId="4" applyFont="1" applyFill="1" applyBorder="1">
      <alignment vertical="center"/>
    </xf>
    <xf numFmtId="38" fontId="7" fillId="2" borderId="10" xfId="5" applyFont="1" applyFill="1" applyBorder="1">
      <alignment vertical="center"/>
    </xf>
    <xf numFmtId="38" fontId="7" fillId="2" borderId="11" xfId="5" applyFont="1" applyFill="1" applyBorder="1">
      <alignment vertical="center"/>
    </xf>
    <xf numFmtId="176" fontId="7" fillId="2" borderId="10" xfId="5" applyNumberFormat="1" applyFont="1" applyFill="1" applyBorder="1">
      <alignment vertical="center"/>
    </xf>
    <xf numFmtId="177" fontId="7" fillId="2" borderId="12" xfId="5" applyNumberFormat="1" applyFont="1" applyFill="1" applyBorder="1">
      <alignment vertical="center"/>
    </xf>
    <xf numFmtId="38" fontId="7" fillId="2" borderId="45" xfId="5" applyFont="1" applyFill="1" applyBorder="1">
      <alignment vertical="center"/>
    </xf>
    <xf numFmtId="176" fontId="7" fillId="2" borderId="45" xfId="5" applyNumberFormat="1" applyFont="1" applyFill="1" applyBorder="1">
      <alignment vertical="center"/>
    </xf>
    <xf numFmtId="0" fontId="5" fillId="0" borderId="9" xfId="4" applyFont="1" applyFill="1" applyBorder="1" applyAlignment="1">
      <alignment horizontal="center" vertical="center" textRotation="255"/>
    </xf>
    <xf numFmtId="0" fontId="5" fillId="0" borderId="9" xfId="4" applyFont="1" applyFill="1" applyBorder="1">
      <alignment vertical="center"/>
    </xf>
    <xf numFmtId="38" fontId="5" fillId="0" borderId="9" xfId="5" applyFont="1" applyFill="1" applyBorder="1">
      <alignment vertical="center"/>
    </xf>
    <xf numFmtId="176" fontId="5" fillId="0" borderId="9" xfId="5" applyNumberFormat="1" applyFont="1" applyFill="1" applyBorder="1">
      <alignment vertical="center"/>
    </xf>
    <xf numFmtId="177" fontId="5" fillId="0" borderId="9" xfId="5" applyNumberFormat="1" applyFont="1" applyFill="1" applyBorder="1">
      <alignment vertical="center"/>
    </xf>
    <xf numFmtId="176" fontId="5" fillId="0" borderId="34" xfId="5" applyNumberFormat="1" applyFont="1" applyFill="1" applyBorder="1">
      <alignment vertical="center"/>
    </xf>
    <xf numFmtId="177" fontId="5" fillId="0" borderId="35" xfId="5" applyNumberFormat="1" applyFont="1" applyFill="1" applyBorder="1">
      <alignment vertical="center"/>
    </xf>
    <xf numFmtId="176" fontId="5" fillId="0" borderId="40" xfId="5" applyNumberFormat="1" applyFont="1" applyFill="1" applyBorder="1">
      <alignment vertical="center"/>
    </xf>
    <xf numFmtId="177" fontId="5" fillId="0" borderId="41" xfId="5" applyNumberFormat="1" applyFont="1" applyFill="1" applyBorder="1">
      <alignment vertical="center"/>
    </xf>
    <xf numFmtId="38" fontId="7" fillId="2" borderId="13" xfId="5" applyFont="1" applyFill="1" applyBorder="1">
      <alignment vertical="center"/>
    </xf>
    <xf numFmtId="176" fontId="7" fillId="2" borderId="47" xfId="5" applyNumberFormat="1" applyFont="1" applyFill="1" applyBorder="1">
      <alignment vertical="center"/>
    </xf>
    <xf numFmtId="0" fontId="5" fillId="0" borderId="0" xfId="4" applyFont="1" applyFill="1" applyBorder="1" applyAlignment="1">
      <alignment horizontal="center" vertical="center" textRotation="255"/>
    </xf>
    <xf numFmtId="0" fontId="5" fillId="0" borderId="0" xfId="4" applyFont="1" applyFill="1" applyBorder="1">
      <alignment vertical="center"/>
    </xf>
    <xf numFmtId="38" fontId="5" fillId="0" borderId="0" xfId="5" applyFont="1" applyFill="1" applyBorder="1">
      <alignment vertical="center"/>
    </xf>
    <xf numFmtId="177" fontId="7" fillId="0" borderId="51" xfId="5" applyNumberFormat="1" applyFont="1" applyFill="1" applyBorder="1">
      <alignment vertical="center"/>
    </xf>
    <xf numFmtId="177" fontId="5" fillId="0" borderId="50" xfId="5" applyNumberFormat="1" applyFont="1" applyFill="1" applyBorder="1">
      <alignment vertical="center"/>
    </xf>
    <xf numFmtId="177" fontId="5" fillId="0" borderId="52" xfId="5" applyNumberFormat="1" applyFont="1" applyFill="1" applyBorder="1">
      <alignment vertical="center"/>
    </xf>
    <xf numFmtId="177" fontId="7" fillId="0" borderId="53" xfId="5" applyNumberFormat="1" applyFont="1" applyFill="1" applyBorder="1">
      <alignment vertical="center"/>
    </xf>
    <xf numFmtId="176" fontId="7" fillId="0" borderId="47" xfId="5" applyNumberFormat="1" applyFont="1" applyFill="1" applyBorder="1">
      <alignment vertical="center"/>
    </xf>
    <xf numFmtId="0" fontId="5" fillId="0" borderId="0" xfId="4" applyFont="1" applyFill="1" applyBorder="1" applyAlignment="1">
      <alignment vertical="center" textRotation="255"/>
    </xf>
    <xf numFmtId="177" fontId="5" fillId="0" borderId="0" xfId="4" applyNumberFormat="1" applyFont="1" applyFill="1" applyBorder="1">
      <alignment vertical="center"/>
    </xf>
    <xf numFmtId="38" fontId="5" fillId="0" borderId="55" xfId="5" applyFont="1" applyFill="1" applyBorder="1">
      <alignment vertical="center"/>
    </xf>
    <xf numFmtId="177" fontId="7" fillId="0" borderId="3" xfId="5" applyNumberFormat="1" applyFont="1" applyFill="1" applyBorder="1">
      <alignment vertical="center"/>
    </xf>
    <xf numFmtId="177" fontId="5" fillId="0" borderId="55" xfId="5" applyNumberFormat="1" applyFont="1" applyFill="1" applyBorder="1">
      <alignment vertical="center"/>
    </xf>
    <xf numFmtId="177" fontId="5" fillId="0" borderId="56" xfId="5" applyNumberFormat="1" applyFont="1" applyFill="1" applyBorder="1">
      <alignment vertical="center"/>
    </xf>
    <xf numFmtId="177" fontId="7" fillId="0" borderId="57" xfId="5" applyNumberFormat="1" applyFont="1" applyFill="1" applyBorder="1">
      <alignment vertical="center"/>
    </xf>
    <xf numFmtId="176" fontId="7" fillId="0" borderId="58" xfId="5" applyNumberFormat="1" applyFont="1" applyFill="1" applyBorder="1">
      <alignment vertical="center"/>
    </xf>
    <xf numFmtId="0" fontId="5" fillId="0" borderId="18" xfId="4" applyFont="1" applyFill="1" applyBorder="1" applyAlignment="1">
      <alignment vertical="center"/>
    </xf>
    <xf numFmtId="0" fontId="5" fillId="0" borderId="31" xfId="4" applyFont="1" applyFill="1" applyBorder="1" applyAlignment="1">
      <alignment vertical="center"/>
    </xf>
    <xf numFmtId="0" fontId="5" fillId="0" borderId="29" xfId="4" applyFont="1" applyFill="1" applyBorder="1" applyAlignment="1">
      <alignment vertical="center"/>
    </xf>
    <xf numFmtId="38" fontId="5" fillId="0" borderId="34" xfId="5" applyFont="1" applyFill="1" applyBorder="1">
      <alignment vertical="center"/>
    </xf>
    <xf numFmtId="177" fontId="5" fillId="0" borderId="31" xfId="5" applyNumberFormat="1" applyFont="1" applyFill="1" applyBorder="1" applyProtection="1">
      <alignment vertical="center"/>
      <protection locked="0"/>
    </xf>
    <xf numFmtId="177" fontId="5" fillId="0" borderId="34" xfId="5" applyNumberFormat="1" applyFont="1" applyFill="1" applyBorder="1">
      <alignment vertical="center"/>
    </xf>
    <xf numFmtId="177" fontId="5" fillId="0" borderId="33" xfId="5" applyNumberFormat="1" applyFont="1" applyFill="1" applyBorder="1" applyProtection="1">
      <alignment vertical="center"/>
      <protection locked="0"/>
    </xf>
    <xf numFmtId="176" fontId="7" fillId="0" borderId="36" xfId="5" applyNumberFormat="1" applyFont="1" applyFill="1" applyBorder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39" xfId="4" applyFont="1" applyFill="1" applyBorder="1" applyAlignment="1">
      <alignment vertical="center"/>
    </xf>
    <xf numFmtId="0" fontId="5" fillId="0" borderId="59" xfId="4" applyFont="1" applyFill="1" applyBorder="1" applyAlignment="1">
      <alignment vertical="center"/>
    </xf>
    <xf numFmtId="38" fontId="5" fillId="0" borderId="40" xfId="5" applyFont="1" applyFill="1" applyBorder="1">
      <alignment vertical="center"/>
    </xf>
    <xf numFmtId="177" fontId="5" fillId="0" borderId="39" xfId="5" applyNumberFormat="1" applyFont="1" applyFill="1" applyBorder="1" applyProtection="1">
      <alignment vertical="center"/>
      <protection locked="0"/>
    </xf>
    <xf numFmtId="177" fontId="5" fillId="0" borderId="40" xfId="5" applyNumberFormat="1" applyFont="1" applyFill="1" applyBorder="1">
      <alignment vertical="center"/>
    </xf>
    <xf numFmtId="177" fontId="5" fillId="0" borderId="43" xfId="5" applyNumberFormat="1" applyFont="1" applyFill="1" applyBorder="1" applyProtection="1">
      <alignment vertical="center"/>
      <protection locked="0"/>
    </xf>
    <xf numFmtId="176" fontId="7" fillId="0" borderId="42" xfId="5" applyNumberFormat="1" applyFont="1" applyFill="1" applyBorder="1">
      <alignment vertical="center"/>
    </xf>
    <xf numFmtId="0" fontId="1" fillId="0" borderId="0" xfId="4" applyFont="1" applyFill="1" applyAlignment="1">
      <alignment vertical="center" wrapText="1"/>
    </xf>
    <xf numFmtId="0" fontId="1" fillId="0" borderId="0" xfId="4" applyFont="1" applyFill="1" applyAlignment="1">
      <alignment horizontal="left" vertical="center" wrapText="1"/>
    </xf>
    <xf numFmtId="0" fontId="9" fillId="0" borderId="6" xfId="4" applyFont="1" applyFill="1" applyBorder="1" applyAlignment="1">
      <alignment horizontal="center" vertical="center"/>
    </xf>
    <xf numFmtId="38" fontId="5" fillId="0" borderId="50" xfId="5" applyFont="1" applyFill="1" applyBorder="1">
      <alignment vertical="center"/>
    </xf>
    <xf numFmtId="0" fontId="0" fillId="0" borderId="0" xfId="4" applyFont="1" applyFill="1">
      <alignment vertical="center"/>
    </xf>
    <xf numFmtId="38" fontId="5" fillId="0" borderId="67" xfId="5" applyFont="1" applyFill="1" applyBorder="1" applyProtection="1">
      <alignment vertical="center"/>
      <protection locked="0"/>
    </xf>
    <xf numFmtId="38" fontId="5" fillId="0" borderId="65" xfId="5" applyFont="1" applyFill="1" applyBorder="1" applyProtection="1">
      <alignment vertical="center"/>
      <protection locked="0"/>
    </xf>
    <xf numFmtId="38" fontId="7" fillId="2" borderId="49" xfId="5" applyFont="1" applyFill="1" applyBorder="1">
      <alignment vertical="center"/>
    </xf>
    <xf numFmtId="177" fontId="7" fillId="0" borderId="68" xfId="5" applyNumberFormat="1" applyFont="1" applyFill="1" applyBorder="1">
      <alignment vertical="center"/>
    </xf>
    <xf numFmtId="177" fontId="12" fillId="0" borderId="36" xfId="5" applyNumberFormat="1" applyFont="1" applyFill="1" applyBorder="1">
      <alignment vertical="center"/>
    </xf>
    <xf numFmtId="38" fontId="7" fillId="2" borderId="49" xfId="1" applyFont="1" applyFill="1" applyBorder="1">
      <alignment vertical="center"/>
    </xf>
    <xf numFmtId="176" fontId="7" fillId="0" borderId="47" xfId="5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textRotation="255"/>
    </xf>
    <xf numFmtId="0" fontId="2" fillId="2" borderId="18" xfId="4" applyFont="1" applyFill="1" applyBorder="1" applyAlignment="1">
      <alignment horizontal="center" vertical="center" textRotation="255"/>
    </xf>
    <xf numFmtId="0" fontId="2" fillId="2" borderId="8" xfId="4" applyFont="1" applyFill="1" applyBorder="1" applyAlignment="1">
      <alignment horizontal="center" vertical="center" textRotation="255"/>
    </xf>
    <xf numFmtId="0" fontId="5" fillId="2" borderId="14" xfId="4" applyFont="1" applyFill="1" applyBorder="1" applyAlignment="1">
      <alignment horizontal="center" vertical="center" textRotation="255"/>
    </xf>
    <xf numFmtId="0" fontId="5" fillId="2" borderId="19" xfId="4" applyFont="1" applyFill="1" applyBorder="1" applyAlignment="1">
      <alignment horizontal="center" vertical="center" textRotation="255"/>
    </xf>
    <xf numFmtId="0" fontId="5" fillId="2" borderId="28" xfId="4" applyFont="1" applyFill="1" applyBorder="1" applyAlignment="1">
      <alignment horizontal="center" vertical="center" textRotation="255"/>
    </xf>
    <xf numFmtId="0" fontId="5" fillId="0" borderId="48" xfId="4" applyFont="1" applyFill="1" applyBorder="1" applyAlignment="1">
      <alignment horizontal="left" vertical="center"/>
    </xf>
    <xf numFmtId="0" fontId="5" fillId="0" borderId="49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54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left" vertical="center"/>
    </xf>
  </cellXfs>
  <cellStyles count="10">
    <cellStyle name="パーセント 2" xfId="6"/>
    <cellStyle name="桁区切り" xfId="1" builtinId="6"/>
    <cellStyle name="桁区切り 2" xfId="2"/>
    <cellStyle name="桁区切り 2 2" xfId="5"/>
    <cellStyle name="桁区切り 3" xfId="7"/>
    <cellStyle name="桁区切り 4" xfId="8"/>
    <cellStyle name="標準" xfId="0" builtinId="0"/>
    <cellStyle name="標準 2" xfId="3"/>
    <cellStyle name="標準 2 2" xfId="4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="85" zoomScaleNormal="75" zoomScaleSheetLayoutView="85" zoomScalePageLayoutView="75" workbookViewId="0"/>
  </sheetViews>
  <sheetFormatPr defaultRowHeight="13.5" x14ac:dyDescent="0.15"/>
  <cols>
    <col min="1" max="1" width="5.625" style="1" customWidth="1"/>
    <col min="2" max="2" width="4" style="1" customWidth="1"/>
    <col min="3" max="3" width="22.625" style="1" customWidth="1"/>
    <col min="4" max="5" width="11.25" style="2" customWidth="1"/>
    <col min="6" max="6" width="11.875" style="2" customWidth="1"/>
    <col min="7" max="7" width="7.625" style="2" customWidth="1"/>
    <col min="8" max="8" width="11.875" style="2" customWidth="1"/>
    <col min="9" max="9" width="11.375" style="2" customWidth="1"/>
    <col min="10" max="10" width="7.5" style="2" customWidth="1"/>
    <col min="11" max="16384" width="9" style="1"/>
  </cols>
  <sheetData>
    <row r="1" spans="1:10" ht="17.25" customHeight="1" x14ac:dyDescent="0.15">
      <c r="A1" s="113" t="s">
        <v>89</v>
      </c>
    </row>
    <row r="2" spans="1:10" ht="14.25" thickBot="1" x14ac:dyDescent="0.2">
      <c r="B2" s="3" t="s">
        <v>0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">
        <v>90</v>
      </c>
      <c r="E3" s="258"/>
      <c r="F3" s="258"/>
      <c r="G3" s="258"/>
      <c r="H3" s="259"/>
      <c r="I3" s="5" t="s">
        <v>91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8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57217359</v>
      </c>
      <c r="E5" s="11">
        <v>65313345</v>
      </c>
      <c r="F5" s="12">
        <v>58208578</v>
      </c>
      <c r="G5" s="13">
        <f>IF(D5=0,0,F5/D5)</f>
        <v>1.0173237461029965</v>
      </c>
      <c r="H5" s="14">
        <f>F5-D5</f>
        <v>991219</v>
      </c>
      <c r="I5" s="15">
        <v>59664670</v>
      </c>
      <c r="J5" s="16">
        <f>IF(I5=0,0,F5/I5)</f>
        <v>0.97559540679601509</v>
      </c>
    </row>
    <row r="6" spans="1:10" ht="21.95" customHeight="1" x14ac:dyDescent="0.15">
      <c r="A6" s="263"/>
      <c r="B6" s="266"/>
      <c r="C6" s="17" t="s">
        <v>13</v>
      </c>
      <c r="D6" s="18">
        <v>86268302</v>
      </c>
      <c r="E6" s="18">
        <v>93168302</v>
      </c>
      <c r="F6" s="19">
        <v>87333142</v>
      </c>
      <c r="G6" s="20">
        <f t="shared" ref="G6:G15" si="0">IF(D6=0,0,F6/D6)</f>
        <v>1.0123433517910205</v>
      </c>
      <c r="H6" s="21">
        <f t="shared" ref="H6:H15" si="1">F6-D6</f>
        <v>1064840</v>
      </c>
      <c r="I6" s="22">
        <v>88792663</v>
      </c>
      <c r="J6" s="23">
        <f t="shared" ref="J6:J18" si="2">IF(I6=0,0,F6/I6)</f>
        <v>0.98356259458059048</v>
      </c>
    </row>
    <row r="7" spans="1:10" ht="21.95" customHeight="1" x14ac:dyDescent="0.15">
      <c r="A7" s="263"/>
      <c r="B7" s="266"/>
      <c r="C7" s="17" t="s">
        <v>14</v>
      </c>
      <c r="D7" s="18">
        <v>5537470</v>
      </c>
      <c r="E7" s="18">
        <v>5537470</v>
      </c>
      <c r="F7" s="19">
        <v>5822896</v>
      </c>
      <c r="G7" s="20">
        <f t="shared" si="0"/>
        <v>1.0515444778933341</v>
      </c>
      <c r="H7" s="21">
        <f t="shared" si="1"/>
        <v>285426</v>
      </c>
      <c r="I7" s="22">
        <v>8419822</v>
      </c>
      <c r="J7" s="23">
        <f t="shared" si="2"/>
        <v>0.69156996430565876</v>
      </c>
    </row>
    <row r="8" spans="1:10" ht="21.95" customHeight="1" x14ac:dyDescent="0.15">
      <c r="A8" s="263"/>
      <c r="B8" s="266"/>
      <c r="C8" s="17" t="s">
        <v>15</v>
      </c>
      <c r="D8" s="18">
        <v>60740249</v>
      </c>
      <c r="E8" s="18">
        <v>60740249</v>
      </c>
      <c r="F8" s="19">
        <v>59426292</v>
      </c>
      <c r="G8" s="20">
        <f t="shared" si="0"/>
        <v>0.97836760596750272</v>
      </c>
      <c r="H8" s="21">
        <f t="shared" si="1"/>
        <v>-1313957</v>
      </c>
      <c r="I8" s="22">
        <v>57949447</v>
      </c>
      <c r="J8" s="23">
        <f t="shared" si="2"/>
        <v>1.0254850576917498</v>
      </c>
    </row>
    <row r="9" spans="1:10" ht="21.95" customHeight="1" x14ac:dyDescent="0.15">
      <c r="A9" s="263"/>
      <c r="B9" s="266"/>
      <c r="C9" s="17" t="s">
        <v>16</v>
      </c>
      <c r="D9" s="18">
        <v>15816648</v>
      </c>
      <c r="E9" s="18">
        <v>15816648</v>
      </c>
      <c r="F9" s="19">
        <v>18909131</v>
      </c>
      <c r="G9" s="20">
        <f t="shared" si="0"/>
        <v>1.1955207576219689</v>
      </c>
      <c r="H9" s="21">
        <f t="shared" si="1"/>
        <v>3092483</v>
      </c>
      <c r="I9" s="22">
        <v>18173888</v>
      </c>
      <c r="J9" s="23">
        <f t="shared" si="2"/>
        <v>1.0404560102934497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22">
        <v>0</v>
      </c>
      <c r="J10" s="23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103153823</v>
      </c>
      <c r="E11" s="18">
        <v>103153823</v>
      </c>
      <c r="F11" s="19">
        <v>92797109</v>
      </c>
      <c r="G11" s="20">
        <f t="shared" si="0"/>
        <v>0.89959931974600693</v>
      </c>
      <c r="H11" s="21">
        <f t="shared" si="1"/>
        <v>-10356714</v>
      </c>
      <c r="I11" s="22">
        <v>93477552</v>
      </c>
      <c r="J11" s="23">
        <f t="shared" si="2"/>
        <v>0.99272078712544809</v>
      </c>
    </row>
    <row r="12" spans="1:10" ht="21.95" customHeight="1" x14ac:dyDescent="0.15">
      <c r="A12" s="263"/>
      <c r="B12" s="266"/>
      <c r="C12" s="17" t="s">
        <v>19</v>
      </c>
      <c r="D12" s="18">
        <v>30677872</v>
      </c>
      <c r="E12" s="18">
        <v>33135722</v>
      </c>
      <c r="F12" s="19">
        <v>33643052</v>
      </c>
      <c r="G12" s="20">
        <f t="shared" si="0"/>
        <v>1.0966553351549286</v>
      </c>
      <c r="H12" s="21">
        <f t="shared" si="1"/>
        <v>2965180</v>
      </c>
      <c r="I12" s="22">
        <v>33984758</v>
      </c>
      <c r="J12" s="23">
        <f t="shared" si="2"/>
        <v>0.9899453160737528</v>
      </c>
    </row>
    <row r="13" spans="1:10" ht="21.95" customHeight="1" x14ac:dyDescent="0.15">
      <c r="A13" s="263"/>
      <c r="B13" s="266"/>
      <c r="C13" s="17" t="s">
        <v>20</v>
      </c>
      <c r="D13" s="18">
        <v>13119298</v>
      </c>
      <c r="E13" s="18">
        <v>10661448</v>
      </c>
      <c r="F13" s="18">
        <v>9583702</v>
      </c>
      <c r="G13" s="20">
        <f t="shared" si="0"/>
        <v>0.73050417789122557</v>
      </c>
      <c r="H13" s="21">
        <f t="shared" si="1"/>
        <v>-3535596</v>
      </c>
      <c r="I13" s="22">
        <v>10150412</v>
      </c>
      <c r="J13" s="23">
        <f t="shared" si="2"/>
        <v>0.94416876871598909</v>
      </c>
    </row>
    <row r="14" spans="1:10" ht="21.95" customHeight="1" x14ac:dyDescent="0.15">
      <c r="A14" s="263"/>
      <c r="B14" s="266"/>
      <c r="C14" s="24" t="s">
        <v>21</v>
      </c>
      <c r="D14" s="25">
        <v>716772</v>
      </c>
      <c r="E14" s="25">
        <v>716772</v>
      </c>
      <c r="F14" s="26">
        <v>844081</v>
      </c>
      <c r="G14" s="27">
        <f t="shared" si="0"/>
        <v>1.177614359935935</v>
      </c>
      <c r="H14" s="28">
        <f t="shared" si="1"/>
        <v>127309</v>
      </c>
      <c r="I14" s="29">
        <v>766759</v>
      </c>
      <c r="J14" s="30">
        <f t="shared" si="2"/>
        <v>1.1008426376475529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373247793</v>
      </c>
      <c r="E15" s="32">
        <f>SUM(E5:E14)</f>
        <v>388243779</v>
      </c>
      <c r="F15" s="33">
        <f>SUM(F5:F14)</f>
        <v>366567983</v>
      </c>
      <c r="G15" s="34">
        <f t="shared" si="0"/>
        <v>0.98210355124591453</v>
      </c>
      <c r="H15" s="35">
        <f t="shared" si="1"/>
        <v>-6679810</v>
      </c>
      <c r="I15" s="36">
        <f>SUM(I5:I14)</f>
        <v>371379971</v>
      </c>
      <c r="J15" s="37">
        <f t="shared" si="2"/>
        <v>0.98704295229750016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42"/>
      <c r="H16" s="43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0</v>
      </c>
      <c r="F17" s="41">
        <v>0</v>
      </c>
      <c r="G17" s="42"/>
      <c r="H17" s="43"/>
      <c r="I17" s="44">
        <v>0</v>
      </c>
      <c r="J17" s="45">
        <f t="shared" si="2"/>
        <v>0</v>
      </c>
    </row>
    <row r="18" spans="1:10" ht="21.95" customHeight="1" thickBot="1" x14ac:dyDescent="0.2">
      <c r="A18" s="263"/>
      <c r="B18" s="46" t="s">
        <v>25</v>
      </c>
      <c r="C18" s="47"/>
      <c r="D18" s="40">
        <v>0</v>
      </c>
      <c r="E18" s="40">
        <v>0</v>
      </c>
      <c r="F18" s="41">
        <v>0</v>
      </c>
      <c r="G18" s="50"/>
      <c r="H18" s="51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373247793</v>
      </c>
      <c r="E19" s="56">
        <f>SUM(E16:E18)+E15</f>
        <v>388243779</v>
      </c>
      <c r="F19" s="57">
        <f>SUM(F16:F18)+F15</f>
        <v>366567983</v>
      </c>
      <c r="G19" s="58">
        <f>IF(D19=0,0,F19/D19)</f>
        <v>0.98210355124591453</v>
      </c>
      <c r="H19" s="59">
        <f>F19-D19</f>
        <v>-6679810</v>
      </c>
      <c r="I19" s="60">
        <f>SUM(I16:I18)+I15</f>
        <v>371379971</v>
      </c>
      <c r="J19" s="61">
        <f>IF(I19=0,0,F19/I19)</f>
        <v>0.98704295229750016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">
        <v>92</v>
      </c>
      <c r="E21" s="258"/>
      <c r="F21" s="258"/>
      <c r="G21" s="258"/>
      <c r="H21" s="259"/>
      <c r="I21" s="5" t="s">
        <v>93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8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5343681</v>
      </c>
      <c r="E23" s="11">
        <v>5343681</v>
      </c>
      <c r="F23" s="12">
        <v>5156868</v>
      </c>
      <c r="G23" s="13">
        <f t="shared" ref="G23:G32" si="3">IF(D23=0,0,F23/D23)</f>
        <v>0.96504039069697456</v>
      </c>
      <c r="H23" s="14">
        <f>D23-F23</f>
        <v>186813</v>
      </c>
      <c r="I23" s="15">
        <v>5441366</v>
      </c>
      <c r="J23" s="16">
        <f t="shared" ref="J23:J43" si="4">IF(I23=0,0,F23/I23)</f>
        <v>0.94771570227034907</v>
      </c>
    </row>
    <row r="24" spans="1:10" ht="21.95" customHeight="1" x14ac:dyDescent="0.15">
      <c r="A24" s="263"/>
      <c r="B24" s="266"/>
      <c r="C24" s="17" t="s">
        <v>32</v>
      </c>
      <c r="D24" s="18">
        <v>214585453</v>
      </c>
      <c r="E24" s="18">
        <v>214585453</v>
      </c>
      <c r="F24" s="19">
        <v>210126618</v>
      </c>
      <c r="G24" s="20">
        <f t="shared" si="3"/>
        <v>0.97922116836130546</v>
      </c>
      <c r="H24" s="21">
        <f t="shared" ref="H24:H33" si="5">D24-F24</f>
        <v>4458835</v>
      </c>
      <c r="I24" s="22">
        <v>218033668</v>
      </c>
      <c r="J24" s="23">
        <f t="shared" si="4"/>
        <v>0.96373472926208814</v>
      </c>
    </row>
    <row r="25" spans="1:10" ht="21.95" customHeight="1" x14ac:dyDescent="0.15">
      <c r="A25" s="263"/>
      <c r="B25" s="266"/>
      <c r="C25" s="17" t="s">
        <v>33</v>
      </c>
      <c r="D25" s="18">
        <v>38995549</v>
      </c>
      <c r="E25" s="18">
        <v>38995549</v>
      </c>
      <c r="F25" s="19">
        <v>38915292</v>
      </c>
      <c r="G25" s="20">
        <f t="shared" si="3"/>
        <v>0.99794189331710648</v>
      </c>
      <c r="H25" s="21">
        <f t="shared" si="5"/>
        <v>80257</v>
      </c>
      <c r="I25" s="22">
        <v>41136597</v>
      </c>
      <c r="J25" s="23">
        <f t="shared" si="4"/>
        <v>0.94600173174266211</v>
      </c>
    </row>
    <row r="26" spans="1:10" ht="21.95" customHeight="1" x14ac:dyDescent="0.15">
      <c r="A26" s="263"/>
      <c r="B26" s="266"/>
      <c r="C26" s="17" t="s">
        <v>34</v>
      </c>
      <c r="D26" s="18">
        <v>31503</v>
      </c>
      <c r="E26" s="18">
        <v>31503</v>
      </c>
      <c r="F26" s="19">
        <v>28101</v>
      </c>
      <c r="G26" s="20">
        <f t="shared" si="3"/>
        <v>0.89201028473478716</v>
      </c>
      <c r="H26" s="21">
        <f t="shared" si="5"/>
        <v>3402</v>
      </c>
      <c r="I26" s="22">
        <v>28064</v>
      </c>
      <c r="J26" s="23">
        <f t="shared" si="4"/>
        <v>1.0013184150513113</v>
      </c>
    </row>
    <row r="27" spans="1:10" ht="21.95" customHeight="1" x14ac:dyDescent="0.15">
      <c r="A27" s="263"/>
      <c r="B27" s="266"/>
      <c r="C27" s="17" t="s">
        <v>35</v>
      </c>
      <c r="D27" s="18">
        <v>1169</v>
      </c>
      <c r="E27" s="18">
        <v>1169</v>
      </c>
      <c r="F27" s="19">
        <v>1169</v>
      </c>
      <c r="G27" s="20">
        <f t="shared" si="3"/>
        <v>1</v>
      </c>
      <c r="H27" s="21">
        <f t="shared" si="5"/>
        <v>0</v>
      </c>
      <c r="I27" s="22">
        <v>1487</v>
      </c>
      <c r="J27" s="23">
        <f t="shared" si="4"/>
        <v>0.78614660390047075</v>
      </c>
    </row>
    <row r="28" spans="1:10" ht="21.95" customHeight="1" x14ac:dyDescent="0.15">
      <c r="A28" s="263"/>
      <c r="B28" s="266"/>
      <c r="C28" s="17" t="s">
        <v>36</v>
      </c>
      <c r="D28" s="18">
        <v>15712032</v>
      </c>
      <c r="E28" s="18">
        <v>15712032</v>
      </c>
      <c r="F28" s="19">
        <v>15681807</v>
      </c>
      <c r="G28" s="20">
        <f t="shared" si="3"/>
        <v>0.99807631501768834</v>
      </c>
      <c r="H28" s="21">
        <f t="shared" si="5"/>
        <v>30225</v>
      </c>
      <c r="I28" s="22">
        <v>16617152</v>
      </c>
      <c r="J28" s="23">
        <f t="shared" si="4"/>
        <v>0.9437120753303575</v>
      </c>
    </row>
    <row r="29" spans="1:10" ht="21.95" customHeight="1" x14ac:dyDescent="0.15">
      <c r="A29" s="263"/>
      <c r="B29" s="266"/>
      <c r="C29" s="17" t="s">
        <v>37</v>
      </c>
      <c r="D29" s="18">
        <v>96426522</v>
      </c>
      <c r="E29" s="18">
        <v>96426522</v>
      </c>
      <c r="F29" s="19">
        <v>87359670</v>
      </c>
      <c r="G29" s="20">
        <f t="shared" si="3"/>
        <v>0.90597138824523815</v>
      </c>
      <c r="H29" s="21">
        <f t="shared" si="5"/>
        <v>9066852</v>
      </c>
      <c r="I29" s="22">
        <v>87412476</v>
      </c>
      <c r="J29" s="23">
        <f t="shared" si="4"/>
        <v>0.99939589859003652</v>
      </c>
    </row>
    <row r="30" spans="1:10" ht="21.95" customHeight="1" x14ac:dyDescent="0.15">
      <c r="A30" s="263"/>
      <c r="B30" s="266"/>
      <c r="C30" s="17" t="s">
        <v>38</v>
      </c>
      <c r="D30" s="67">
        <v>1506017</v>
      </c>
      <c r="E30" s="18">
        <v>1506017</v>
      </c>
      <c r="F30" s="19">
        <v>1319093</v>
      </c>
      <c r="G30" s="20">
        <f t="shared" si="3"/>
        <v>0.8758818791554146</v>
      </c>
      <c r="H30" s="21">
        <f t="shared" si="5"/>
        <v>186924</v>
      </c>
      <c r="I30" s="22">
        <v>1303668</v>
      </c>
      <c r="J30" s="23">
        <f t="shared" si="4"/>
        <v>1.0118320001718228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22">
        <v>0</v>
      </c>
      <c r="J31" s="23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645867</v>
      </c>
      <c r="E32" s="18">
        <v>1841853</v>
      </c>
      <c r="F32" s="19">
        <v>1609513</v>
      </c>
      <c r="G32" s="20">
        <f t="shared" si="3"/>
        <v>2.4920192547382047</v>
      </c>
      <c r="H32" s="21">
        <f t="shared" si="5"/>
        <v>-963646</v>
      </c>
      <c r="I32" s="22">
        <v>2930443</v>
      </c>
      <c r="J32" s="23">
        <f t="shared" si="4"/>
        <v>0.54923880109594347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373247793</v>
      </c>
      <c r="E33" s="32">
        <f>SUM(E23:E32)</f>
        <v>374443779</v>
      </c>
      <c r="F33" s="33">
        <f>SUM(F23:F32)</f>
        <v>360198131</v>
      </c>
      <c r="G33" s="34">
        <f>IF(D33=0,0,F33/D33)</f>
        <v>0.96503753740882803</v>
      </c>
      <c r="H33" s="35">
        <f t="shared" si="5"/>
        <v>13049662</v>
      </c>
      <c r="I33" s="68">
        <f>SUM(I23:I32)</f>
        <v>372904921</v>
      </c>
      <c r="J33" s="69">
        <f t="shared" si="4"/>
        <v>0.96592485300026387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70"/>
      <c r="H34" s="71"/>
      <c r="I34" s="29">
        <v>0</v>
      </c>
      <c r="J34" s="72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0</v>
      </c>
      <c r="E35" s="40">
        <v>13800000</v>
      </c>
      <c r="F35" s="41">
        <v>13780338</v>
      </c>
      <c r="G35" s="70"/>
      <c r="H35" s="71"/>
      <c r="I35" s="44">
        <v>12255388</v>
      </c>
      <c r="J35" s="73">
        <f t="shared" si="4"/>
        <v>1.1244309849675913</v>
      </c>
    </row>
    <row r="36" spans="1:10" ht="21.95" customHeight="1" thickBot="1" x14ac:dyDescent="0.2">
      <c r="A36" s="263"/>
      <c r="B36" s="46" t="s">
        <v>44</v>
      </c>
      <c r="C36" s="47"/>
      <c r="D36" s="48">
        <v>0</v>
      </c>
      <c r="E36" s="48">
        <v>0</v>
      </c>
      <c r="F36" s="49">
        <v>0</v>
      </c>
      <c r="G36" s="74"/>
      <c r="H36" s="75"/>
      <c r="I36" s="52">
        <v>0</v>
      </c>
      <c r="J36" s="76">
        <f t="shared" si="4"/>
        <v>0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373247793</v>
      </c>
      <c r="E37" s="56">
        <f>SUM(E34:E36)+E33</f>
        <v>388243779</v>
      </c>
      <c r="F37" s="57">
        <f>SUM(F34:F36)+F33</f>
        <v>373978469</v>
      </c>
      <c r="G37" s="58">
        <f>IF(D37=0,0,F37/D37)</f>
        <v>1.0019576163977479</v>
      </c>
      <c r="H37" s="59">
        <f>D37-F37</f>
        <v>-730676</v>
      </c>
      <c r="I37" s="77">
        <f>SUM(I34:I36)+I33</f>
        <v>385160309</v>
      </c>
      <c r="J37" s="78">
        <f t="shared" si="4"/>
        <v>0.97096834814305855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82"/>
      <c r="F39" s="83">
        <f>F15-F33</f>
        <v>6369852</v>
      </c>
      <c r="G39" s="84"/>
      <c r="H39" s="85"/>
      <c r="I39" s="86">
        <f>I15-I33</f>
        <v>-1524950</v>
      </c>
      <c r="J39" s="87">
        <f t="shared" si="4"/>
        <v>-4.1770890848880295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-7410486</v>
      </c>
      <c r="G41" s="92"/>
      <c r="H41" s="93"/>
      <c r="I41" s="94">
        <f>I19-I37</f>
        <v>-13780338</v>
      </c>
      <c r="J41" s="95">
        <f t="shared" si="4"/>
        <v>0.53775792727290139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C1" zoomScale="85" zoomScaleNormal="75" zoomScaleSheetLayoutView="8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58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3237300</v>
      </c>
      <c r="E5" s="11">
        <v>3237300</v>
      </c>
      <c r="F5" s="12">
        <v>3514686</v>
      </c>
      <c r="G5" s="13">
        <f>IF(D5=0,0,F5/D5)</f>
        <v>1.0856843666017979</v>
      </c>
      <c r="H5" s="14">
        <f>F5-D5</f>
        <v>277386</v>
      </c>
      <c r="I5" s="116">
        <v>3411291</v>
      </c>
      <c r="J5" s="117">
        <f>IF(I5=0,0,F5/I5)</f>
        <v>1.0303096393711355</v>
      </c>
    </row>
    <row r="6" spans="1:10" ht="21.95" customHeight="1" x14ac:dyDescent="0.15">
      <c r="A6" s="263"/>
      <c r="B6" s="266"/>
      <c r="C6" s="17" t="s">
        <v>13</v>
      </c>
      <c r="D6" s="18">
        <v>4402336</v>
      </c>
      <c r="E6" s="18">
        <v>4578636</v>
      </c>
      <c r="F6" s="19">
        <v>4628524</v>
      </c>
      <c r="G6" s="20">
        <f t="shared" ref="G6:G15" si="0">IF(D6=0,0,F6/D6)</f>
        <v>1.051379086012517</v>
      </c>
      <c r="H6" s="21">
        <f t="shared" ref="H6:H15" si="1">F6-D6</f>
        <v>226188</v>
      </c>
      <c r="I6" s="118">
        <v>4379071</v>
      </c>
      <c r="J6" s="119">
        <f t="shared" ref="J6:J18" si="2">IF(I6=0,0,F6/I6)</f>
        <v>1.056964821990783</v>
      </c>
    </row>
    <row r="7" spans="1:10" ht="21.95" customHeight="1" x14ac:dyDescent="0.15">
      <c r="A7" s="263"/>
      <c r="B7" s="266"/>
      <c r="C7" s="17" t="s">
        <v>14</v>
      </c>
      <c r="D7" s="18">
        <v>216234</v>
      </c>
      <c r="E7" s="18">
        <v>216234</v>
      </c>
      <c r="F7" s="19">
        <v>155136</v>
      </c>
      <c r="G7" s="20">
        <f t="shared" si="0"/>
        <v>0.7174449901495602</v>
      </c>
      <c r="H7" s="21">
        <f t="shared" si="1"/>
        <v>-61098</v>
      </c>
      <c r="I7" s="118">
        <v>212897</v>
      </c>
      <c r="J7" s="119">
        <f t="shared" si="2"/>
        <v>0.72869039958289694</v>
      </c>
    </row>
    <row r="8" spans="1:10" ht="21.95" customHeight="1" x14ac:dyDescent="0.15">
      <c r="A8" s="263"/>
      <c r="B8" s="266"/>
      <c r="C8" s="17" t="s">
        <v>15</v>
      </c>
      <c r="D8" s="18">
        <v>4391000</v>
      </c>
      <c r="E8" s="18">
        <v>4391271</v>
      </c>
      <c r="F8" s="19">
        <v>4391603</v>
      </c>
      <c r="G8" s="20">
        <f t="shared" si="0"/>
        <v>1.0001373263493509</v>
      </c>
      <c r="H8" s="21">
        <f t="shared" si="1"/>
        <v>603</v>
      </c>
      <c r="I8" s="118">
        <v>4905520</v>
      </c>
      <c r="J8" s="119">
        <f t="shared" si="2"/>
        <v>0.8952369983202596</v>
      </c>
    </row>
    <row r="9" spans="1:10" ht="21.95" customHeight="1" x14ac:dyDescent="0.15">
      <c r="A9" s="263"/>
      <c r="B9" s="266"/>
      <c r="C9" s="17" t="s">
        <v>16</v>
      </c>
      <c r="D9" s="18">
        <v>1052687</v>
      </c>
      <c r="E9" s="18">
        <v>1091387</v>
      </c>
      <c r="F9" s="19">
        <v>1012367</v>
      </c>
      <c r="G9" s="20">
        <f t="shared" si="0"/>
        <v>0.961698016599426</v>
      </c>
      <c r="H9" s="21">
        <f t="shared" si="1"/>
        <v>-40320</v>
      </c>
      <c r="I9" s="118">
        <v>1006510</v>
      </c>
      <c r="J9" s="119">
        <f t="shared" si="2"/>
        <v>1.0058191175447835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/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5264000</v>
      </c>
      <c r="E11" s="18">
        <v>5264000</v>
      </c>
      <c r="F11" s="19">
        <v>4863970</v>
      </c>
      <c r="G11" s="20">
        <f t="shared" si="0"/>
        <v>0.9240064589665653</v>
      </c>
      <c r="H11" s="21">
        <f t="shared" si="1"/>
        <v>-400030</v>
      </c>
      <c r="I11" s="118">
        <v>4602088</v>
      </c>
      <c r="J11" s="119">
        <f t="shared" si="2"/>
        <v>1.0569050396254918</v>
      </c>
    </row>
    <row r="12" spans="1:10" ht="21.95" customHeight="1" x14ac:dyDescent="0.15">
      <c r="A12" s="263"/>
      <c r="B12" s="266"/>
      <c r="C12" s="17" t="s">
        <v>19</v>
      </c>
      <c r="D12" s="18">
        <v>2095426</v>
      </c>
      <c r="E12" s="18">
        <v>2107436</v>
      </c>
      <c r="F12" s="19">
        <v>1838206</v>
      </c>
      <c r="G12" s="20">
        <f t="shared" si="0"/>
        <v>0.87724691781050723</v>
      </c>
      <c r="H12" s="21">
        <f t="shared" si="1"/>
        <v>-257220</v>
      </c>
      <c r="I12" s="118">
        <v>2091765</v>
      </c>
      <c r="J12" s="119">
        <f t="shared" si="2"/>
        <v>0.87878227238719453</v>
      </c>
    </row>
    <row r="13" spans="1:10" ht="21.95" customHeight="1" x14ac:dyDescent="0.15">
      <c r="A13" s="263"/>
      <c r="B13" s="266"/>
      <c r="C13" s="17" t="s">
        <v>20</v>
      </c>
      <c r="D13" s="18">
        <v>250000</v>
      </c>
      <c r="E13" s="18">
        <v>198205</v>
      </c>
      <c r="F13" s="19">
        <v>198205</v>
      </c>
      <c r="G13" s="20">
        <f t="shared" si="0"/>
        <v>0.79281999999999997</v>
      </c>
      <c r="H13" s="21">
        <f t="shared" si="1"/>
        <v>-51795</v>
      </c>
      <c r="I13" s="118">
        <v>233825</v>
      </c>
      <c r="J13" s="119">
        <f t="shared" si="2"/>
        <v>0.84766385117074738</v>
      </c>
    </row>
    <row r="14" spans="1:10" ht="21.95" customHeight="1" x14ac:dyDescent="0.15">
      <c r="A14" s="263"/>
      <c r="B14" s="266"/>
      <c r="C14" s="24" t="s">
        <v>21</v>
      </c>
      <c r="D14" s="25">
        <v>25017</v>
      </c>
      <c r="E14" s="25">
        <v>25017</v>
      </c>
      <c r="F14" s="26">
        <v>51267</v>
      </c>
      <c r="G14" s="27">
        <f t="shared" si="0"/>
        <v>2.0492864851900707</v>
      </c>
      <c r="H14" s="28">
        <f t="shared" si="1"/>
        <v>26250</v>
      </c>
      <c r="I14" s="120">
        <v>45289</v>
      </c>
      <c r="J14" s="121">
        <f t="shared" si="2"/>
        <v>1.131996732098302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20934000</v>
      </c>
      <c r="E15" s="32">
        <f>SUM(E5:E14)</f>
        <v>21109486</v>
      </c>
      <c r="F15" s="33">
        <f>SUM(F5:F14)</f>
        <v>20653964</v>
      </c>
      <c r="G15" s="34">
        <f t="shared" si="0"/>
        <v>0.98662291009840453</v>
      </c>
      <c r="H15" s="35">
        <f t="shared" si="1"/>
        <v>-280036</v>
      </c>
      <c r="I15" s="36">
        <f>SUM(I5:I14)</f>
        <v>20888256</v>
      </c>
      <c r="J15" s="37">
        <f t="shared" si="2"/>
        <v>0.98878355378256566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42"/>
      <c r="H16" s="43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288530</v>
      </c>
      <c r="F17" s="41">
        <v>786250</v>
      </c>
      <c r="G17" s="42"/>
      <c r="H17" s="43"/>
      <c r="I17" s="44">
        <v>707880</v>
      </c>
      <c r="J17" s="45">
        <f t="shared" si="2"/>
        <v>1.1107108549471663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50"/>
      <c r="H18" s="51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20934000</v>
      </c>
      <c r="E19" s="56">
        <f>SUM(E16:E18)+E15</f>
        <v>21398016</v>
      </c>
      <c r="F19" s="57">
        <f>SUM(F16:F18)+F15</f>
        <v>21440214</v>
      </c>
      <c r="G19" s="58">
        <f>IF(D19=0,0,F19/D19)</f>
        <v>1.0241814273430783</v>
      </c>
      <c r="H19" s="59">
        <f>F19-D19</f>
        <v>506214</v>
      </c>
      <c r="I19" s="60">
        <f>SUM(I16:I18)+I15</f>
        <v>21596136</v>
      </c>
      <c r="J19" s="61">
        <f>IF(I19=0,0,F19/I19)</f>
        <v>0.99278009732852213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306093</v>
      </c>
      <c r="E23" s="134">
        <v>306093</v>
      </c>
      <c r="F23" s="12">
        <v>274121</v>
      </c>
      <c r="G23" s="13">
        <f t="shared" ref="G23:G32" si="3">IF(D23=0,0,F23/D23)</f>
        <v>0.89554808505911598</v>
      </c>
      <c r="H23" s="14">
        <f>D23-F23</f>
        <v>31972</v>
      </c>
      <c r="I23" s="116">
        <v>258294</v>
      </c>
      <c r="J23" s="117">
        <f t="shared" ref="J23:J43" si="4">IF(I23=0,0,F23/I23)</f>
        <v>1.0612751360852362</v>
      </c>
    </row>
    <row r="24" spans="1:10" ht="21.95" customHeight="1" x14ac:dyDescent="0.15">
      <c r="A24" s="263"/>
      <c r="B24" s="266"/>
      <c r="C24" s="17" t="s">
        <v>32</v>
      </c>
      <c r="D24" s="18">
        <v>12313399</v>
      </c>
      <c r="E24" s="18">
        <v>12743399</v>
      </c>
      <c r="F24" s="19">
        <v>12173538</v>
      </c>
      <c r="G24" s="20">
        <f t="shared" si="3"/>
        <v>0.988641560303536</v>
      </c>
      <c r="H24" s="21">
        <f t="shared" ref="H24:H33" si="5">D24-F24</f>
        <v>139861</v>
      </c>
      <c r="I24" s="118">
        <v>12329567</v>
      </c>
      <c r="J24" s="119">
        <f t="shared" si="4"/>
        <v>0.98734513547799363</v>
      </c>
    </row>
    <row r="25" spans="1:10" ht="21.95" customHeight="1" x14ac:dyDescent="0.15">
      <c r="A25" s="263"/>
      <c r="B25" s="266"/>
      <c r="C25" s="17" t="s">
        <v>33</v>
      </c>
      <c r="D25" s="18">
        <v>2088320</v>
      </c>
      <c r="E25" s="18">
        <v>2088320</v>
      </c>
      <c r="F25" s="19">
        <v>2080638</v>
      </c>
      <c r="G25" s="20">
        <f t="shared" si="3"/>
        <v>0.99632144498927366</v>
      </c>
      <c r="H25" s="21">
        <f t="shared" si="5"/>
        <v>7682</v>
      </c>
      <c r="I25" s="118">
        <v>2245601</v>
      </c>
      <c r="J25" s="119">
        <f t="shared" si="4"/>
        <v>0.92653948764718219</v>
      </c>
    </row>
    <row r="26" spans="1:10" ht="21.95" customHeight="1" x14ac:dyDescent="0.15">
      <c r="A26" s="263"/>
      <c r="B26" s="266"/>
      <c r="C26" s="17" t="s">
        <v>34</v>
      </c>
      <c r="D26" s="18">
        <v>1200</v>
      </c>
      <c r="E26" s="18">
        <v>1471</v>
      </c>
      <c r="F26" s="19">
        <v>1470</v>
      </c>
      <c r="G26" s="20">
        <f t="shared" si="3"/>
        <v>1.2250000000000001</v>
      </c>
      <c r="H26" s="21">
        <f t="shared" si="5"/>
        <v>-270</v>
      </c>
      <c r="I26" s="118">
        <v>1496</v>
      </c>
      <c r="J26" s="119">
        <f t="shared" si="4"/>
        <v>0.98262032085561501</v>
      </c>
    </row>
    <row r="27" spans="1:10" ht="21.95" customHeight="1" x14ac:dyDescent="0.15">
      <c r="A27" s="263"/>
      <c r="B27" s="266"/>
      <c r="C27" s="17" t="s">
        <v>35</v>
      </c>
      <c r="D27" s="18">
        <v>200</v>
      </c>
      <c r="E27" s="18">
        <v>200</v>
      </c>
      <c r="F27" s="19">
        <v>66</v>
      </c>
      <c r="G27" s="20">
        <f t="shared" si="3"/>
        <v>0.33</v>
      </c>
      <c r="H27" s="21">
        <f t="shared" si="5"/>
        <v>134</v>
      </c>
      <c r="I27" s="118">
        <v>84</v>
      </c>
      <c r="J27" s="119">
        <f t="shared" si="4"/>
        <v>0.7857142857142857</v>
      </c>
    </row>
    <row r="28" spans="1:10" ht="21.95" customHeight="1" x14ac:dyDescent="0.15">
      <c r="A28" s="263"/>
      <c r="B28" s="266"/>
      <c r="C28" s="17" t="s">
        <v>36</v>
      </c>
      <c r="D28" s="18">
        <v>790000</v>
      </c>
      <c r="E28" s="18">
        <v>790000</v>
      </c>
      <c r="F28" s="19">
        <v>785040</v>
      </c>
      <c r="G28" s="20">
        <f t="shared" si="3"/>
        <v>0.99372151898734173</v>
      </c>
      <c r="H28" s="21">
        <f t="shared" si="5"/>
        <v>4960</v>
      </c>
      <c r="I28" s="118">
        <v>846501</v>
      </c>
      <c r="J28" s="119">
        <f t="shared" si="4"/>
        <v>0.92739406096389732</v>
      </c>
    </row>
    <row r="29" spans="1:10" ht="21.95" customHeight="1" x14ac:dyDescent="0.15">
      <c r="A29" s="263"/>
      <c r="B29" s="266"/>
      <c r="C29" s="17" t="s">
        <v>37</v>
      </c>
      <c r="D29" s="18">
        <v>5264210</v>
      </c>
      <c r="E29" s="18">
        <v>5264210</v>
      </c>
      <c r="F29" s="19">
        <v>4764799</v>
      </c>
      <c r="G29" s="20">
        <f t="shared" si="3"/>
        <v>0.90513087433821982</v>
      </c>
      <c r="H29" s="21">
        <f t="shared" si="5"/>
        <v>499411</v>
      </c>
      <c r="I29" s="118">
        <v>4836525</v>
      </c>
      <c r="J29" s="119">
        <f t="shared" si="4"/>
        <v>0.98516993089046367</v>
      </c>
    </row>
    <row r="30" spans="1:10" ht="21.95" customHeight="1" x14ac:dyDescent="0.15">
      <c r="A30" s="263"/>
      <c r="B30" s="266"/>
      <c r="C30" s="17" t="s">
        <v>38</v>
      </c>
      <c r="D30" s="18">
        <v>124629</v>
      </c>
      <c r="E30" s="18">
        <v>124629</v>
      </c>
      <c r="F30" s="19">
        <v>107744</v>
      </c>
      <c r="G30" s="20">
        <f t="shared" si="3"/>
        <v>0.86451788909483351</v>
      </c>
      <c r="H30" s="21">
        <f t="shared" si="5"/>
        <v>16885</v>
      </c>
      <c r="I30" s="118">
        <v>111996</v>
      </c>
      <c r="J30" s="119">
        <f t="shared" si="4"/>
        <v>0.96203435836994178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30949</v>
      </c>
      <c r="E32" s="18">
        <v>64694</v>
      </c>
      <c r="F32" s="19">
        <v>56777</v>
      </c>
      <c r="G32" s="20">
        <f t="shared" si="3"/>
        <v>1.8345342337393777</v>
      </c>
      <c r="H32" s="21">
        <f t="shared" si="5"/>
        <v>-25828</v>
      </c>
      <c r="I32" s="118">
        <v>176996</v>
      </c>
      <c r="J32" s="119">
        <f t="shared" si="4"/>
        <v>0.32078126059345974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20919000</v>
      </c>
      <c r="E33" s="32">
        <f>SUM(E23:E32)</f>
        <v>21383016</v>
      </c>
      <c r="F33" s="33">
        <f>SUM(F23:F32)</f>
        <v>20244193</v>
      </c>
      <c r="G33" s="34">
        <f>IF(D33=0,0,F33/D33)</f>
        <v>0.96774190926908554</v>
      </c>
      <c r="H33" s="35">
        <f t="shared" si="5"/>
        <v>674807</v>
      </c>
      <c r="I33" s="36">
        <f>SUM(I23:I32)</f>
        <v>20807060</v>
      </c>
      <c r="J33" s="37">
        <f t="shared" si="4"/>
        <v>0.9729482685203964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45">
        <f t="shared" si="4"/>
        <v>0</v>
      </c>
    </row>
    <row r="36" spans="1:10" ht="21.95" customHeight="1" thickBot="1" x14ac:dyDescent="0.2">
      <c r="A36" s="263"/>
      <c r="B36" s="46" t="s">
        <v>44</v>
      </c>
      <c r="C36" s="47"/>
      <c r="D36" s="48">
        <v>15000</v>
      </c>
      <c r="E36" s="48">
        <v>15000</v>
      </c>
      <c r="F36" s="49">
        <v>1228</v>
      </c>
      <c r="G36" s="50"/>
      <c r="H36" s="51"/>
      <c r="I36" s="52">
        <v>2826</v>
      </c>
      <c r="J36" s="53">
        <f t="shared" si="4"/>
        <v>0.43453644727530077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20934000</v>
      </c>
      <c r="E37" s="56">
        <f>SUM(E34:E36)+E33</f>
        <v>21398016</v>
      </c>
      <c r="F37" s="57">
        <f>SUM(F34:F36)+F33</f>
        <v>20245421</v>
      </c>
      <c r="G37" s="58">
        <f>IF(D37=0,0,F37/D37)</f>
        <v>0.96710714626922711</v>
      </c>
      <c r="H37" s="59">
        <f>D37-F37</f>
        <v>688579</v>
      </c>
      <c r="I37" s="77">
        <f>SUM(I34:I36)+I33</f>
        <v>20809886</v>
      </c>
      <c r="J37" s="78">
        <f t="shared" si="4"/>
        <v>0.97287515174278227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409771</v>
      </c>
      <c r="G39" s="84"/>
      <c r="H39" s="85"/>
      <c r="I39" s="86">
        <f>I15-I33</f>
        <v>81196</v>
      </c>
      <c r="J39" s="87">
        <f t="shared" si="4"/>
        <v>5.0466894920932068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1194793</v>
      </c>
      <c r="G41" s="92"/>
      <c r="H41" s="93"/>
      <c r="I41" s="94">
        <f>I19-I37</f>
        <v>786250</v>
      </c>
      <c r="J41" s="95">
        <f t="shared" si="4"/>
        <v>1.5196095389507154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59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57" t="str">
        <f>'01 大阪市'!D3:H3</f>
        <v>平成28年度</v>
      </c>
      <c r="E3" s="273"/>
      <c r="F3" s="273"/>
      <c r="G3" s="273"/>
      <c r="H3" s="274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8914074</v>
      </c>
      <c r="E5" s="146">
        <v>8914074</v>
      </c>
      <c r="F5" s="147">
        <v>8305113</v>
      </c>
      <c r="G5" s="148">
        <f>IF(D5=0,0,F5/D5)</f>
        <v>0.93168544483700722</v>
      </c>
      <c r="H5" s="149">
        <f>F5-D5</f>
        <v>-608961</v>
      </c>
      <c r="I5" s="150">
        <v>8412390</v>
      </c>
      <c r="J5" s="151">
        <f>IF(I5=0,0,F5/I5)</f>
        <v>0.98724773815764599</v>
      </c>
    </row>
    <row r="6" spans="1:12" ht="21.95" customHeight="1" x14ac:dyDescent="0.15">
      <c r="A6" s="285"/>
      <c r="B6" s="288"/>
      <c r="C6" s="152" t="s">
        <v>13</v>
      </c>
      <c r="D6" s="153">
        <v>9423884</v>
      </c>
      <c r="E6" s="153">
        <v>9426903</v>
      </c>
      <c r="F6" s="154">
        <v>10077614</v>
      </c>
      <c r="G6" s="155">
        <f t="shared" ref="G6:G15" si="0">IF(D6=0,0,F6/D6)</f>
        <v>1.0693694871456398</v>
      </c>
      <c r="H6" s="156">
        <f t="shared" ref="H6:H15" si="1">F6-D6</f>
        <v>653730</v>
      </c>
      <c r="I6" s="157">
        <v>10529102</v>
      </c>
      <c r="J6" s="158">
        <f t="shared" ref="J6:J18" si="2">IF(I6=0,0,F6/I6)</f>
        <v>0.95711998990987079</v>
      </c>
    </row>
    <row r="7" spans="1:12" ht="21.95" customHeight="1" x14ac:dyDescent="0.15">
      <c r="A7" s="285"/>
      <c r="B7" s="288"/>
      <c r="C7" s="152" t="s">
        <v>14</v>
      </c>
      <c r="D7" s="153">
        <v>760499</v>
      </c>
      <c r="E7" s="153">
        <v>760499</v>
      </c>
      <c r="F7" s="154">
        <v>968648</v>
      </c>
      <c r="G7" s="155">
        <f t="shared" si="0"/>
        <v>1.2737005571341975</v>
      </c>
      <c r="H7" s="156">
        <f t="shared" si="1"/>
        <v>208149</v>
      </c>
      <c r="I7" s="157">
        <v>1184777</v>
      </c>
      <c r="J7" s="158">
        <f t="shared" si="2"/>
        <v>0.81757832908640193</v>
      </c>
    </row>
    <row r="8" spans="1:12" ht="21.95" customHeight="1" x14ac:dyDescent="0.15">
      <c r="A8" s="285"/>
      <c r="B8" s="288"/>
      <c r="C8" s="152" t="s">
        <v>15</v>
      </c>
      <c r="D8" s="153">
        <v>14654101</v>
      </c>
      <c r="E8" s="153">
        <v>14654101</v>
      </c>
      <c r="F8" s="154">
        <v>14657457</v>
      </c>
      <c r="G8" s="155">
        <f t="shared" si="0"/>
        <v>1.0002290143898966</v>
      </c>
      <c r="H8" s="156">
        <f t="shared" si="1"/>
        <v>3356</v>
      </c>
      <c r="I8" s="157">
        <v>13808323</v>
      </c>
      <c r="J8" s="158">
        <f t="shared" si="2"/>
        <v>1.0614943610458707</v>
      </c>
    </row>
    <row r="9" spans="1:12" ht="21.95" customHeight="1" x14ac:dyDescent="0.15">
      <c r="A9" s="285"/>
      <c r="B9" s="288"/>
      <c r="C9" s="152" t="s">
        <v>16</v>
      </c>
      <c r="D9" s="153">
        <v>2280120</v>
      </c>
      <c r="E9" s="153">
        <v>2280155</v>
      </c>
      <c r="F9" s="154">
        <v>2569943</v>
      </c>
      <c r="G9" s="155">
        <f t="shared" si="0"/>
        <v>1.1271086609476695</v>
      </c>
      <c r="H9" s="156">
        <f t="shared" si="1"/>
        <v>289823</v>
      </c>
      <c r="I9" s="157">
        <v>2546117</v>
      </c>
      <c r="J9" s="158">
        <f t="shared" si="2"/>
        <v>1.0093577789237493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4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12380417</v>
      </c>
      <c r="E11" s="153">
        <v>12380417</v>
      </c>
      <c r="F11" s="154">
        <v>10667786</v>
      </c>
      <c r="G11" s="155">
        <f t="shared" si="0"/>
        <v>0.86166612966267619</v>
      </c>
      <c r="H11" s="156">
        <f t="shared" si="1"/>
        <v>-1712631</v>
      </c>
      <c r="I11" s="157">
        <v>10570942</v>
      </c>
      <c r="J11" s="158">
        <f t="shared" si="2"/>
        <v>1.0091613405881898</v>
      </c>
    </row>
    <row r="12" spans="1:12" ht="21.95" customHeight="1" x14ac:dyDescent="0.15">
      <c r="A12" s="285"/>
      <c r="B12" s="288"/>
      <c r="C12" s="152" t="s">
        <v>19</v>
      </c>
      <c r="D12" s="153">
        <v>3384787</v>
      </c>
      <c r="E12" s="153">
        <v>4053120</v>
      </c>
      <c r="F12" s="154">
        <v>4029068</v>
      </c>
      <c r="G12" s="155">
        <f t="shared" si="0"/>
        <v>1.190346098587592</v>
      </c>
      <c r="H12" s="156">
        <f t="shared" si="1"/>
        <v>644281</v>
      </c>
      <c r="I12" s="157">
        <v>3974566</v>
      </c>
      <c r="J12" s="158">
        <f t="shared" si="2"/>
        <v>1.0137126921530553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0</v>
      </c>
      <c r="E13" s="153">
        <v>1295823</v>
      </c>
      <c r="F13" s="154">
        <v>145823</v>
      </c>
      <c r="G13" s="155">
        <f t="shared" si="0"/>
        <v>0</v>
      </c>
      <c r="H13" s="156">
        <f t="shared" si="1"/>
        <v>145823</v>
      </c>
      <c r="I13" s="157">
        <v>1592017</v>
      </c>
      <c r="J13" s="158">
        <f t="shared" si="2"/>
        <v>9.1596383706957898E-2</v>
      </c>
    </row>
    <row r="14" spans="1:12" ht="21.95" customHeight="1" x14ac:dyDescent="0.15">
      <c r="A14" s="285"/>
      <c r="B14" s="288"/>
      <c r="C14" s="160" t="s">
        <v>21</v>
      </c>
      <c r="D14" s="161">
        <v>2128118</v>
      </c>
      <c r="E14" s="161">
        <v>1420542</v>
      </c>
      <c r="F14" s="162">
        <v>132442</v>
      </c>
      <c r="G14" s="163">
        <f t="shared" si="0"/>
        <v>6.2234330991044667E-2</v>
      </c>
      <c r="H14" s="164">
        <f t="shared" si="1"/>
        <v>-1995676</v>
      </c>
      <c r="I14" s="165">
        <v>74591</v>
      </c>
      <c r="J14" s="166">
        <f t="shared" si="2"/>
        <v>1.7755761418937941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53926000</v>
      </c>
      <c r="E15" s="168">
        <f t="shared" ref="E15:F15" si="3">SUM(E5:E14)</f>
        <v>55185634</v>
      </c>
      <c r="F15" s="169">
        <f t="shared" si="3"/>
        <v>51553894</v>
      </c>
      <c r="G15" s="170">
        <f t="shared" si="0"/>
        <v>0.95601183102770459</v>
      </c>
      <c r="H15" s="171">
        <f t="shared" si="1"/>
        <v>-2372106</v>
      </c>
      <c r="I15" s="172">
        <f>SUM(I5:I14)</f>
        <v>52692825</v>
      </c>
      <c r="J15" s="173">
        <f t="shared" si="2"/>
        <v>0.97838546329599907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7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7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184">
        <v>0</v>
      </c>
      <c r="E18" s="184">
        <v>0</v>
      </c>
      <c r="F18" s="185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192">
        <f>SUM(D16:D18)+D15</f>
        <v>53926000</v>
      </c>
      <c r="E19" s="192">
        <f t="shared" ref="E19:F19" si="4">SUM(E16:E18)+E15</f>
        <v>55185634</v>
      </c>
      <c r="F19" s="193">
        <f t="shared" si="4"/>
        <v>51553894</v>
      </c>
      <c r="G19" s="194">
        <f>IF(D19=0,0,F19/D19)</f>
        <v>0.95601183102770459</v>
      </c>
      <c r="H19" s="195">
        <f>F19-D19</f>
        <v>-2372106</v>
      </c>
      <c r="I19" s="196">
        <f>SUM(I16:I18)+I15</f>
        <v>52692825</v>
      </c>
      <c r="J19" s="197">
        <f>IF(I19=0,0,F19/I19)</f>
        <v>0.97838546329599907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793256</v>
      </c>
      <c r="E23" s="146">
        <v>813344</v>
      </c>
      <c r="F23" s="147">
        <v>771663</v>
      </c>
      <c r="G23" s="148">
        <f t="shared" ref="G23:G32" si="5">IF(D23=0,0,F23/D23)</f>
        <v>0.97277927932470731</v>
      </c>
      <c r="H23" s="149">
        <f>D23-F23</f>
        <v>21593</v>
      </c>
      <c r="I23" s="150">
        <v>544299</v>
      </c>
      <c r="J23" s="151">
        <f t="shared" ref="J23:J43" si="6">IF(I23=0,0,F23/I23)</f>
        <v>1.4177189375692405</v>
      </c>
    </row>
    <row r="24" spans="1:10" ht="21.95" customHeight="1" x14ac:dyDescent="0.15">
      <c r="A24" s="285"/>
      <c r="B24" s="288"/>
      <c r="C24" s="152" t="s">
        <v>32</v>
      </c>
      <c r="D24" s="153">
        <v>32019944</v>
      </c>
      <c r="E24" s="153">
        <v>32019944</v>
      </c>
      <c r="F24" s="154">
        <v>30955500</v>
      </c>
      <c r="G24" s="155">
        <f t="shared" si="5"/>
        <v>0.96675684379710347</v>
      </c>
      <c r="H24" s="156">
        <f t="shared" ref="H24:H33" si="7">D24-F24</f>
        <v>1064444</v>
      </c>
      <c r="I24" s="157">
        <v>31927442</v>
      </c>
      <c r="J24" s="158">
        <f t="shared" si="6"/>
        <v>0.96955778668394421</v>
      </c>
    </row>
    <row r="25" spans="1:10" ht="21.95" customHeight="1" x14ac:dyDescent="0.15">
      <c r="A25" s="285"/>
      <c r="B25" s="288"/>
      <c r="C25" s="152" t="s">
        <v>33</v>
      </c>
      <c r="D25" s="153">
        <v>5323567</v>
      </c>
      <c r="E25" s="153">
        <v>5323960</v>
      </c>
      <c r="F25" s="154">
        <v>5323638</v>
      </c>
      <c r="G25" s="155">
        <f t="shared" si="5"/>
        <v>1.0000133369224056</v>
      </c>
      <c r="H25" s="156">
        <f t="shared" si="7"/>
        <v>-71</v>
      </c>
      <c r="I25" s="157">
        <v>5584218</v>
      </c>
      <c r="J25" s="158">
        <f t="shared" si="6"/>
        <v>0.9533363489749147</v>
      </c>
    </row>
    <row r="26" spans="1:10" ht="21.95" customHeight="1" x14ac:dyDescent="0.15">
      <c r="A26" s="285"/>
      <c r="B26" s="288"/>
      <c r="C26" s="152" t="s">
        <v>34</v>
      </c>
      <c r="D26" s="153">
        <v>3046</v>
      </c>
      <c r="E26" s="153">
        <v>4117</v>
      </c>
      <c r="F26" s="154">
        <v>3884</v>
      </c>
      <c r="G26" s="155">
        <f t="shared" si="5"/>
        <v>1.2751149047931714</v>
      </c>
      <c r="H26" s="156">
        <f t="shared" si="7"/>
        <v>-838</v>
      </c>
      <c r="I26" s="157">
        <v>3874</v>
      </c>
      <c r="J26" s="158">
        <f t="shared" si="6"/>
        <v>1.0025813113061435</v>
      </c>
    </row>
    <row r="27" spans="1:10" ht="21.95" customHeight="1" x14ac:dyDescent="0.15">
      <c r="A27" s="285"/>
      <c r="B27" s="288"/>
      <c r="C27" s="152" t="s">
        <v>35</v>
      </c>
      <c r="D27" s="153">
        <v>250</v>
      </c>
      <c r="E27" s="153">
        <v>250</v>
      </c>
      <c r="F27" s="154">
        <v>144</v>
      </c>
      <c r="G27" s="155">
        <f t="shared" si="5"/>
        <v>0.57599999999999996</v>
      </c>
      <c r="H27" s="156">
        <f t="shared" si="7"/>
        <v>106</v>
      </c>
      <c r="I27" s="157">
        <v>184</v>
      </c>
      <c r="J27" s="158">
        <f t="shared" si="6"/>
        <v>0.78260869565217395</v>
      </c>
    </row>
    <row r="28" spans="1:10" ht="21.95" customHeight="1" x14ac:dyDescent="0.15">
      <c r="A28" s="285"/>
      <c r="B28" s="288"/>
      <c r="C28" s="152" t="s">
        <v>36</v>
      </c>
      <c r="D28" s="153">
        <v>1809503</v>
      </c>
      <c r="E28" s="153">
        <v>1809503</v>
      </c>
      <c r="F28" s="154">
        <v>1805897</v>
      </c>
      <c r="G28" s="155">
        <f t="shared" si="5"/>
        <v>0.99800718760897333</v>
      </c>
      <c r="H28" s="156">
        <f t="shared" si="7"/>
        <v>3606</v>
      </c>
      <c r="I28" s="157">
        <v>1946119</v>
      </c>
      <c r="J28" s="158">
        <f t="shared" si="6"/>
        <v>0.92794787985729543</v>
      </c>
    </row>
    <row r="29" spans="1:10" ht="21.95" customHeight="1" x14ac:dyDescent="0.15">
      <c r="A29" s="285"/>
      <c r="B29" s="288"/>
      <c r="C29" s="152" t="s">
        <v>37</v>
      </c>
      <c r="D29" s="153">
        <v>12625851</v>
      </c>
      <c r="E29" s="153">
        <v>12625851</v>
      </c>
      <c r="F29" s="154">
        <v>11405194</v>
      </c>
      <c r="G29" s="155">
        <f t="shared" si="5"/>
        <v>0.90332081378118589</v>
      </c>
      <c r="H29" s="156">
        <f t="shared" si="7"/>
        <v>1220657</v>
      </c>
      <c r="I29" s="157">
        <v>11289561</v>
      </c>
      <c r="J29" s="158">
        <f t="shared" si="6"/>
        <v>1.0102424708985585</v>
      </c>
    </row>
    <row r="30" spans="1:10" ht="21.95" customHeight="1" x14ac:dyDescent="0.15">
      <c r="A30" s="285"/>
      <c r="B30" s="288"/>
      <c r="C30" s="152" t="s">
        <v>38</v>
      </c>
      <c r="D30" s="153">
        <v>399317</v>
      </c>
      <c r="E30" s="153">
        <v>399367</v>
      </c>
      <c r="F30" s="154">
        <v>305366</v>
      </c>
      <c r="G30" s="155">
        <f t="shared" si="5"/>
        <v>0.76472076069889339</v>
      </c>
      <c r="H30" s="156">
        <f t="shared" si="7"/>
        <v>93951</v>
      </c>
      <c r="I30" s="157">
        <v>309876</v>
      </c>
      <c r="J30" s="158">
        <f t="shared" si="6"/>
        <v>0.98544579121971365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4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946050</v>
      </c>
      <c r="E32" s="153">
        <v>1150130</v>
      </c>
      <c r="F32" s="154">
        <v>225794</v>
      </c>
      <c r="G32" s="155">
        <f t="shared" si="5"/>
        <v>0.23867026055705301</v>
      </c>
      <c r="H32" s="156">
        <f t="shared" si="7"/>
        <v>720256</v>
      </c>
      <c r="I32" s="157">
        <v>499695</v>
      </c>
      <c r="J32" s="158">
        <f t="shared" si="6"/>
        <v>0.45186363681845926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53920784</v>
      </c>
      <c r="E33" s="168">
        <f>SUM(E23:E32)</f>
        <v>54146466</v>
      </c>
      <c r="F33" s="169">
        <f>SUM(F23:F32)</f>
        <v>50797080</v>
      </c>
      <c r="G33" s="170">
        <f>IF(D33=0,0,F33/D33)</f>
        <v>0.94206864647962096</v>
      </c>
      <c r="H33" s="171">
        <f t="shared" si="7"/>
        <v>3123704</v>
      </c>
      <c r="I33" s="172">
        <f>SUM(I23:I32)</f>
        <v>52105268</v>
      </c>
      <c r="J33" s="173">
        <f t="shared" si="6"/>
        <v>0.97489336394930359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2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76">
        <v>1033952</v>
      </c>
      <c r="F35" s="177">
        <v>1033951</v>
      </c>
      <c r="G35" s="203"/>
      <c r="H35" s="204"/>
      <c r="I35" s="180">
        <v>1620572</v>
      </c>
      <c r="J35" s="181">
        <f t="shared" si="6"/>
        <v>0.63801608321012582</v>
      </c>
    </row>
    <row r="36" spans="1:10" ht="21.95" customHeight="1" thickBot="1" x14ac:dyDescent="0.2">
      <c r="A36" s="285"/>
      <c r="B36" s="182" t="s">
        <v>44</v>
      </c>
      <c r="C36" s="183"/>
      <c r="D36" s="161">
        <v>5216</v>
      </c>
      <c r="E36" s="184">
        <v>5216</v>
      </c>
      <c r="F36" s="185">
        <v>448</v>
      </c>
      <c r="G36" s="205"/>
      <c r="H36" s="206"/>
      <c r="I36" s="188">
        <v>936</v>
      </c>
      <c r="J36" s="189">
        <f t="shared" si="6"/>
        <v>0.47863247863247865</v>
      </c>
    </row>
    <row r="37" spans="1:10" ht="28.5" customHeight="1" thickBot="1" x14ac:dyDescent="0.2">
      <c r="A37" s="286"/>
      <c r="B37" s="190" t="s">
        <v>45</v>
      </c>
      <c r="C37" s="191"/>
      <c r="D37" s="192">
        <f>SUM(D34:D36)+D33</f>
        <v>53926000</v>
      </c>
      <c r="E37" s="192">
        <f>SUM(E34:E36)+E33</f>
        <v>55185634</v>
      </c>
      <c r="F37" s="193">
        <f>SUM(F34:F36)+F33</f>
        <v>51831479</v>
      </c>
      <c r="G37" s="194">
        <f>IF(D37=0,0,F37/D37)</f>
        <v>0.96115934799540115</v>
      </c>
      <c r="H37" s="195">
        <f>D37-F37</f>
        <v>2094521</v>
      </c>
      <c r="I37" s="207">
        <f>SUM(I34:I36)+I33</f>
        <v>53726776</v>
      </c>
      <c r="J37" s="208">
        <f t="shared" si="6"/>
        <v>0.96472341835661235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756814</v>
      </c>
      <c r="G39" s="213"/>
      <c r="H39" s="214"/>
      <c r="I39" s="215">
        <f>I15-I33</f>
        <v>587557</v>
      </c>
      <c r="J39" s="216">
        <f t="shared" si="6"/>
        <v>1.2880690724474391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-277585</v>
      </c>
      <c r="G41" s="221"/>
      <c r="H41" s="222"/>
      <c r="I41" s="223">
        <f>I19-I37</f>
        <v>-1033951</v>
      </c>
      <c r="J41" s="224">
        <f t="shared" si="6"/>
        <v>0.26847016928268364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0" ht="17.25" customHeight="1" x14ac:dyDescent="0.15">
      <c r="A1" s="159" t="str">
        <f>'01 大阪市'!A1</f>
        <v>○国民健康保険財政の予算決算状況【平成28年度】</v>
      </c>
    </row>
    <row r="2" spans="1:10" ht="14.25" thickBot="1" x14ac:dyDescent="0.2">
      <c r="B2" s="245" t="s">
        <v>94</v>
      </c>
      <c r="F2" s="138"/>
      <c r="G2" s="138"/>
      <c r="H2" s="138"/>
      <c r="I2" s="138"/>
      <c r="J2" s="138" t="s">
        <v>1</v>
      </c>
    </row>
    <row r="3" spans="1:10" ht="19.5" customHeight="1" x14ac:dyDescent="0.15">
      <c r="A3" s="275" t="s">
        <v>2</v>
      </c>
      <c r="B3" s="276"/>
      <c r="C3" s="276"/>
      <c r="D3" s="257" t="str">
        <f>'01 大阪市'!D3:H3</f>
        <v>平成28年度</v>
      </c>
      <c r="E3" s="273"/>
      <c r="F3" s="273"/>
      <c r="G3" s="273"/>
      <c r="H3" s="274"/>
      <c r="I3" s="243" t="str">
        <f>'01 大阪市'!I3</f>
        <v>平成27年度</v>
      </c>
      <c r="J3" s="282" t="s">
        <v>3</v>
      </c>
    </row>
    <row r="4" spans="1:10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0" ht="21.95" customHeight="1" x14ac:dyDescent="0.15">
      <c r="A5" s="284" t="s">
        <v>10</v>
      </c>
      <c r="B5" s="287" t="s">
        <v>11</v>
      </c>
      <c r="C5" s="145" t="s">
        <v>12</v>
      </c>
      <c r="D5" s="146">
        <v>6417223</v>
      </c>
      <c r="E5" s="146">
        <v>6417223</v>
      </c>
      <c r="F5" s="147">
        <v>6341220</v>
      </c>
      <c r="G5" s="148">
        <f>IF(D5=0,0,F5/D5)</f>
        <v>0.98815640347857636</v>
      </c>
      <c r="H5" s="149">
        <f>F5-D5</f>
        <v>-76003</v>
      </c>
      <c r="I5" s="150">
        <v>6388983</v>
      </c>
      <c r="J5" s="151">
        <f>IF(I5=0,0,F5/I5)</f>
        <v>0.99252416229625273</v>
      </c>
    </row>
    <row r="6" spans="1:10" ht="21.95" customHeight="1" x14ac:dyDescent="0.15">
      <c r="A6" s="285"/>
      <c r="B6" s="288"/>
      <c r="C6" s="152" t="s">
        <v>13</v>
      </c>
      <c r="D6" s="153">
        <v>6261924</v>
      </c>
      <c r="E6" s="153">
        <v>6269895</v>
      </c>
      <c r="F6" s="154">
        <v>6358112</v>
      </c>
      <c r="G6" s="155">
        <f t="shared" ref="G6:G15" si="0">IF(D6=0,0,F6/D6)</f>
        <v>1.0153607741007395</v>
      </c>
      <c r="H6" s="156">
        <f t="shared" ref="H6:H15" si="1">F6-D6</f>
        <v>96188</v>
      </c>
      <c r="I6" s="157">
        <v>6256649</v>
      </c>
      <c r="J6" s="158">
        <f t="shared" ref="J6:J18" si="2">IF(I6=0,0,F6/I6)</f>
        <v>1.0162168278898176</v>
      </c>
    </row>
    <row r="7" spans="1:10" ht="21.95" customHeight="1" x14ac:dyDescent="0.15">
      <c r="A7" s="285"/>
      <c r="B7" s="288"/>
      <c r="C7" s="152" t="s">
        <v>14</v>
      </c>
      <c r="D7" s="153">
        <v>572956</v>
      </c>
      <c r="E7" s="153">
        <v>480445</v>
      </c>
      <c r="F7" s="154">
        <v>592946</v>
      </c>
      <c r="G7" s="155">
        <f t="shared" si="0"/>
        <v>1.0348892410586503</v>
      </c>
      <c r="H7" s="156">
        <f t="shared" si="1"/>
        <v>19990</v>
      </c>
      <c r="I7" s="157">
        <v>769054</v>
      </c>
      <c r="J7" s="158">
        <f t="shared" si="2"/>
        <v>0.77100697740340729</v>
      </c>
    </row>
    <row r="8" spans="1:10" ht="21.95" customHeight="1" x14ac:dyDescent="0.15">
      <c r="A8" s="285"/>
      <c r="B8" s="288"/>
      <c r="C8" s="152" t="s">
        <v>15</v>
      </c>
      <c r="D8" s="153">
        <v>8618766</v>
      </c>
      <c r="E8" s="153">
        <v>8620948</v>
      </c>
      <c r="F8" s="154">
        <v>8620948</v>
      </c>
      <c r="G8" s="155">
        <f t="shared" si="0"/>
        <v>1.0002531684930303</v>
      </c>
      <c r="H8" s="156">
        <f t="shared" si="1"/>
        <v>2182</v>
      </c>
      <c r="I8" s="157">
        <v>8309169</v>
      </c>
      <c r="J8" s="158">
        <f t="shared" si="2"/>
        <v>1.0375222841177019</v>
      </c>
    </row>
    <row r="9" spans="1:10" ht="21.95" customHeight="1" x14ac:dyDescent="0.15">
      <c r="A9" s="285"/>
      <c r="B9" s="288"/>
      <c r="C9" s="152" t="s">
        <v>16</v>
      </c>
      <c r="D9" s="153">
        <v>2016813</v>
      </c>
      <c r="E9" s="153">
        <v>2014531</v>
      </c>
      <c r="F9" s="154">
        <v>1831664</v>
      </c>
      <c r="G9" s="155">
        <f t="shared" si="0"/>
        <v>0.90819723990275747</v>
      </c>
      <c r="H9" s="156">
        <f t="shared" si="1"/>
        <v>-185149</v>
      </c>
      <c r="I9" s="157">
        <v>1765091</v>
      </c>
      <c r="J9" s="158">
        <f t="shared" si="2"/>
        <v>1.0377164690092466</v>
      </c>
    </row>
    <row r="10" spans="1:10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4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0" ht="21.95" customHeight="1" x14ac:dyDescent="0.15">
      <c r="A11" s="285"/>
      <c r="B11" s="288"/>
      <c r="C11" s="152" t="s">
        <v>18</v>
      </c>
      <c r="D11" s="153">
        <v>7511215</v>
      </c>
      <c r="E11" s="153">
        <v>7511215</v>
      </c>
      <c r="F11" s="154">
        <v>6892247</v>
      </c>
      <c r="G11" s="155">
        <f t="shared" si="0"/>
        <v>0.91759415753643048</v>
      </c>
      <c r="H11" s="156">
        <f t="shared" si="1"/>
        <v>-618968</v>
      </c>
      <c r="I11" s="157">
        <v>6857155</v>
      </c>
      <c r="J11" s="158">
        <f t="shared" si="2"/>
        <v>1.0051175742709622</v>
      </c>
    </row>
    <row r="12" spans="1:10" ht="21.95" customHeight="1" x14ac:dyDescent="0.15">
      <c r="A12" s="285"/>
      <c r="B12" s="288"/>
      <c r="C12" s="152" t="s">
        <v>19</v>
      </c>
      <c r="D12" s="153">
        <v>2000446</v>
      </c>
      <c r="E12" s="153">
        <v>2050085</v>
      </c>
      <c r="F12" s="154">
        <v>1993440</v>
      </c>
      <c r="G12" s="155">
        <f t="shared" si="0"/>
        <v>0.9964977809948381</v>
      </c>
      <c r="H12" s="156">
        <f t="shared" si="1"/>
        <v>-7006</v>
      </c>
      <c r="I12" s="157">
        <v>1864719</v>
      </c>
      <c r="J12" s="158">
        <f t="shared" si="2"/>
        <v>1.0690297036711698</v>
      </c>
    </row>
    <row r="13" spans="1:10" ht="21.95" customHeight="1" x14ac:dyDescent="0.15">
      <c r="A13" s="285"/>
      <c r="B13" s="288"/>
      <c r="C13" s="152" t="s">
        <v>20</v>
      </c>
      <c r="D13" s="153">
        <v>967500</v>
      </c>
      <c r="E13" s="153">
        <v>837500</v>
      </c>
      <c r="F13" s="154">
        <v>0</v>
      </c>
      <c r="G13" s="155">
        <f t="shared" si="0"/>
        <v>0</v>
      </c>
      <c r="H13" s="156">
        <f t="shared" si="1"/>
        <v>-967500</v>
      </c>
      <c r="I13" s="157">
        <v>983500</v>
      </c>
      <c r="J13" s="158">
        <f t="shared" si="2"/>
        <v>0</v>
      </c>
    </row>
    <row r="14" spans="1:10" ht="21.95" customHeight="1" x14ac:dyDescent="0.15">
      <c r="A14" s="285"/>
      <c r="B14" s="288"/>
      <c r="C14" s="160" t="s">
        <v>21</v>
      </c>
      <c r="D14" s="161">
        <v>83238</v>
      </c>
      <c r="E14" s="161">
        <v>83238</v>
      </c>
      <c r="F14" s="162">
        <v>81366</v>
      </c>
      <c r="G14" s="163">
        <f t="shared" si="0"/>
        <v>0.97751027175088301</v>
      </c>
      <c r="H14" s="164">
        <f t="shared" si="1"/>
        <v>-1872</v>
      </c>
      <c r="I14" s="165">
        <v>53433</v>
      </c>
      <c r="J14" s="166">
        <f t="shared" si="2"/>
        <v>1.5227668294873955</v>
      </c>
    </row>
    <row r="15" spans="1:10" ht="28.5" customHeight="1" x14ac:dyDescent="0.15">
      <c r="A15" s="285"/>
      <c r="B15" s="289"/>
      <c r="C15" s="167" t="s">
        <v>22</v>
      </c>
      <c r="D15" s="168">
        <f>SUM(D5:D14)</f>
        <v>34450081</v>
      </c>
      <c r="E15" s="168">
        <f>SUM(E5:E14)</f>
        <v>34285080</v>
      </c>
      <c r="F15" s="169">
        <f>SUM(F5:F14)</f>
        <v>32711943</v>
      </c>
      <c r="G15" s="170">
        <f t="shared" si="0"/>
        <v>0.94954618539213309</v>
      </c>
      <c r="H15" s="171">
        <f t="shared" si="1"/>
        <v>-1738138</v>
      </c>
      <c r="I15" s="172">
        <f>SUM(I5:I14)</f>
        <v>33247753</v>
      </c>
      <c r="J15" s="173">
        <f t="shared" si="2"/>
        <v>0.98388432445344498</v>
      </c>
    </row>
    <row r="16" spans="1:10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7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156097</v>
      </c>
      <c r="F17" s="177">
        <v>156097</v>
      </c>
      <c r="G17" s="178"/>
      <c r="H17" s="179"/>
      <c r="I17" s="180">
        <v>145876</v>
      </c>
      <c r="J17" s="181">
        <f t="shared" si="2"/>
        <v>1.0700663577284817</v>
      </c>
    </row>
    <row r="18" spans="1:10" ht="21.95" customHeight="1" thickBot="1" x14ac:dyDescent="0.2">
      <c r="A18" s="285"/>
      <c r="B18" s="182" t="s">
        <v>25</v>
      </c>
      <c r="C18" s="183"/>
      <c r="D18" s="184">
        <v>0</v>
      </c>
      <c r="E18" s="184">
        <v>0</v>
      </c>
      <c r="F18" s="185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192">
        <f>SUM(D16:D18)+D15</f>
        <v>34450082</v>
      </c>
      <c r="E19" s="192">
        <f>SUM(E16:E18)+E15</f>
        <v>34441177</v>
      </c>
      <c r="F19" s="193">
        <f>SUM(F16:F18)+F15</f>
        <v>32868040</v>
      </c>
      <c r="G19" s="194">
        <f>IF(D19=0,0,F19/D19)</f>
        <v>0.95407726460564013</v>
      </c>
      <c r="H19" s="195">
        <f>F19-D19</f>
        <v>-1582042</v>
      </c>
      <c r="I19" s="196">
        <f>SUM(I16:I18)+I15</f>
        <v>33393629</v>
      </c>
      <c r="J19" s="197">
        <f>IF(I19=0,0,F19/I19)</f>
        <v>0.98426080016640305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398971</v>
      </c>
      <c r="E23" s="146">
        <v>381339</v>
      </c>
      <c r="F23" s="147">
        <v>333678</v>
      </c>
      <c r="G23" s="148">
        <f t="shared" ref="G23:G32" si="3">IF(D23=0,0,F23/D23)</f>
        <v>0.83634650137478661</v>
      </c>
      <c r="H23" s="149">
        <f>D23-F23</f>
        <v>65293</v>
      </c>
      <c r="I23" s="150">
        <v>272428</v>
      </c>
      <c r="J23" s="151">
        <f t="shared" ref="J23:J43" si="4">IF(I23=0,0,F23/I23)</f>
        <v>1.2248300468380637</v>
      </c>
    </row>
    <row r="24" spans="1:10" ht="21.95" customHeight="1" x14ac:dyDescent="0.15">
      <c r="A24" s="285"/>
      <c r="B24" s="288"/>
      <c r="C24" s="152" t="s">
        <v>32</v>
      </c>
      <c r="D24" s="153">
        <v>20816888</v>
      </c>
      <c r="E24" s="153">
        <v>20816888</v>
      </c>
      <c r="F24" s="154">
        <v>19947399</v>
      </c>
      <c r="G24" s="155">
        <f t="shared" si="3"/>
        <v>0.95823155699353335</v>
      </c>
      <c r="H24" s="156">
        <f t="shared" ref="H24:H33" si="5">D24-F24</f>
        <v>869489</v>
      </c>
      <c r="I24" s="157">
        <v>20203120</v>
      </c>
      <c r="J24" s="158">
        <f t="shared" si="4"/>
        <v>0.98734249957432318</v>
      </c>
    </row>
    <row r="25" spans="1:10" ht="21.95" customHeight="1" x14ac:dyDescent="0.15">
      <c r="A25" s="285"/>
      <c r="B25" s="288"/>
      <c r="C25" s="152" t="s">
        <v>33</v>
      </c>
      <c r="D25" s="153">
        <v>3401661</v>
      </c>
      <c r="E25" s="153">
        <v>3401914</v>
      </c>
      <c r="F25" s="154">
        <v>3401913</v>
      </c>
      <c r="G25" s="155">
        <f t="shared" si="3"/>
        <v>1.0000740814560887</v>
      </c>
      <c r="H25" s="156">
        <f t="shared" si="5"/>
        <v>-252</v>
      </c>
      <c r="I25" s="157">
        <v>3578619</v>
      </c>
      <c r="J25" s="158">
        <f t="shared" si="4"/>
        <v>0.95062173424999974</v>
      </c>
    </row>
    <row r="26" spans="1:10" ht="21.95" customHeight="1" x14ac:dyDescent="0.15">
      <c r="A26" s="285"/>
      <c r="B26" s="288"/>
      <c r="C26" s="152" t="s">
        <v>34</v>
      </c>
      <c r="D26" s="153">
        <v>1785</v>
      </c>
      <c r="E26" s="153">
        <v>1972</v>
      </c>
      <c r="F26" s="154">
        <v>2473</v>
      </c>
      <c r="G26" s="155">
        <f t="shared" si="3"/>
        <v>1.3854341736694678</v>
      </c>
      <c r="H26" s="156">
        <f t="shared" si="5"/>
        <v>-688</v>
      </c>
      <c r="I26" s="157">
        <v>2466</v>
      </c>
      <c r="J26" s="158">
        <f t="shared" si="4"/>
        <v>1.002838605028386</v>
      </c>
    </row>
    <row r="27" spans="1:10" ht="21.95" customHeight="1" x14ac:dyDescent="0.15">
      <c r="A27" s="285"/>
      <c r="B27" s="288"/>
      <c r="C27" s="152" t="s">
        <v>35</v>
      </c>
      <c r="D27" s="153">
        <v>94</v>
      </c>
      <c r="E27" s="153">
        <v>94</v>
      </c>
      <c r="F27" s="154">
        <v>94</v>
      </c>
      <c r="G27" s="155">
        <f t="shared" si="3"/>
        <v>1</v>
      </c>
      <c r="H27" s="156">
        <f t="shared" si="5"/>
        <v>0</v>
      </c>
      <c r="I27" s="157">
        <v>120</v>
      </c>
      <c r="J27" s="158">
        <f t="shared" si="4"/>
        <v>0.78333333333333333</v>
      </c>
    </row>
    <row r="28" spans="1:10" ht="21.95" customHeight="1" x14ac:dyDescent="0.15">
      <c r="A28" s="285"/>
      <c r="B28" s="288"/>
      <c r="C28" s="152" t="s">
        <v>36</v>
      </c>
      <c r="D28" s="153">
        <v>1228794</v>
      </c>
      <c r="E28" s="153">
        <v>1226390</v>
      </c>
      <c r="F28" s="154">
        <v>1226389</v>
      </c>
      <c r="G28" s="155">
        <f t="shared" si="3"/>
        <v>0.99804279643292526</v>
      </c>
      <c r="H28" s="156">
        <f t="shared" si="5"/>
        <v>2405</v>
      </c>
      <c r="I28" s="157">
        <v>1301939</v>
      </c>
      <c r="J28" s="158">
        <f t="shared" si="4"/>
        <v>0.94197116761998834</v>
      </c>
    </row>
    <row r="29" spans="1:10" ht="21.95" customHeight="1" x14ac:dyDescent="0.15">
      <c r="A29" s="285"/>
      <c r="B29" s="288"/>
      <c r="C29" s="152" t="s">
        <v>37</v>
      </c>
      <c r="D29" s="153">
        <v>8326271</v>
      </c>
      <c r="E29" s="153">
        <v>8326271</v>
      </c>
      <c r="F29" s="154">
        <v>7520103</v>
      </c>
      <c r="G29" s="155">
        <f t="shared" si="3"/>
        <v>0.90317778510932445</v>
      </c>
      <c r="H29" s="156">
        <f t="shared" si="5"/>
        <v>806168</v>
      </c>
      <c r="I29" s="157">
        <v>7468652</v>
      </c>
      <c r="J29" s="158">
        <f t="shared" si="4"/>
        <v>1.0068889272120323</v>
      </c>
    </row>
    <row r="30" spans="1:10" ht="21.95" customHeight="1" x14ac:dyDescent="0.15">
      <c r="A30" s="285"/>
      <c r="B30" s="288"/>
      <c r="C30" s="152" t="s">
        <v>38</v>
      </c>
      <c r="D30" s="153">
        <v>199872</v>
      </c>
      <c r="E30" s="153">
        <v>184702</v>
      </c>
      <c r="F30" s="154">
        <v>160947</v>
      </c>
      <c r="G30" s="155">
        <f t="shared" si="3"/>
        <v>0.80525036023054752</v>
      </c>
      <c r="H30" s="156">
        <f t="shared" si="5"/>
        <v>38925</v>
      </c>
      <c r="I30" s="157">
        <v>163654</v>
      </c>
      <c r="J30" s="158">
        <f t="shared" si="4"/>
        <v>0.98345900497390837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4">
        <v>0</v>
      </c>
      <c r="G31" s="155">
        <f t="shared" si="3"/>
        <v>0</v>
      </c>
      <c r="H31" s="156">
        <f t="shared" si="5"/>
        <v>0</v>
      </c>
      <c r="I31" s="157">
        <v>0</v>
      </c>
      <c r="J31" s="158">
        <f t="shared" si="4"/>
        <v>0</v>
      </c>
    </row>
    <row r="32" spans="1:10" ht="21.95" customHeight="1" x14ac:dyDescent="0.15">
      <c r="A32" s="285"/>
      <c r="B32" s="288"/>
      <c r="C32" s="152" t="s">
        <v>40</v>
      </c>
      <c r="D32" s="153">
        <v>75746</v>
      </c>
      <c r="E32" s="153">
        <v>101815</v>
      </c>
      <c r="F32" s="154">
        <v>47484</v>
      </c>
      <c r="G32" s="155">
        <f t="shared" si="3"/>
        <v>0.6268845879650411</v>
      </c>
      <c r="H32" s="156">
        <f t="shared" si="5"/>
        <v>28262</v>
      </c>
      <c r="I32" s="157">
        <v>246534</v>
      </c>
      <c r="J32" s="158">
        <f t="shared" si="4"/>
        <v>0.19260629365523618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34450082</v>
      </c>
      <c r="E33" s="168">
        <f>SUM(E23:E32)</f>
        <v>34441385</v>
      </c>
      <c r="F33" s="169">
        <f>SUM(F23:F32)</f>
        <v>32640480</v>
      </c>
      <c r="G33" s="170">
        <f>IF(D33=0,0,F33/D33)</f>
        <v>0.94747176508897712</v>
      </c>
      <c r="H33" s="171">
        <f t="shared" si="5"/>
        <v>1809602</v>
      </c>
      <c r="I33" s="172">
        <f>SUM(I23:I32)</f>
        <v>33237532</v>
      </c>
      <c r="J33" s="173">
        <f t="shared" si="4"/>
        <v>0.98203681308227098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2">
        <v>0</v>
      </c>
      <c r="G34" s="203"/>
      <c r="H34" s="204"/>
      <c r="I34" s="180">
        <v>0</v>
      </c>
      <c r="J34" s="181">
        <f t="shared" si="4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76">
        <v>0</v>
      </c>
      <c r="F35" s="177">
        <v>0</v>
      </c>
      <c r="G35" s="203"/>
      <c r="H35" s="204"/>
      <c r="I35" s="180">
        <v>0</v>
      </c>
      <c r="J35" s="181">
        <f t="shared" si="4"/>
        <v>0</v>
      </c>
    </row>
    <row r="36" spans="1:10" ht="21.95" customHeight="1" thickBot="1" x14ac:dyDescent="0.2">
      <c r="A36" s="285"/>
      <c r="B36" s="182" t="s">
        <v>44</v>
      </c>
      <c r="C36" s="183"/>
      <c r="D36" s="161">
        <v>0</v>
      </c>
      <c r="E36" s="184">
        <v>0</v>
      </c>
      <c r="F36" s="185">
        <v>0</v>
      </c>
      <c r="G36" s="205"/>
      <c r="H36" s="206"/>
      <c r="I36" s="188">
        <v>0</v>
      </c>
      <c r="J36" s="189">
        <f t="shared" si="4"/>
        <v>0</v>
      </c>
    </row>
    <row r="37" spans="1:10" ht="28.5" customHeight="1" thickBot="1" x14ac:dyDescent="0.2">
      <c r="A37" s="286"/>
      <c r="B37" s="190" t="s">
        <v>45</v>
      </c>
      <c r="C37" s="191"/>
      <c r="D37" s="192">
        <f>SUM(D34:D36)+D33</f>
        <v>34450082</v>
      </c>
      <c r="E37" s="192">
        <f>SUM(E34:E36)+E33</f>
        <v>34441385</v>
      </c>
      <c r="F37" s="193">
        <f>SUM(F34:F36)+F33</f>
        <v>32640480</v>
      </c>
      <c r="G37" s="194">
        <f>IF(D37=0,0,F37/D37)</f>
        <v>0.94747176508897712</v>
      </c>
      <c r="H37" s="195">
        <f>D37-F37</f>
        <v>1809602</v>
      </c>
      <c r="I37" s="207">
        <f>SUM(I34:I36)+I33</f>
        <v>33237532</v>
      </c>
      <c r="J37" s="208">
        <f t="shared" si="4"/>
        <v>0.98203681308227098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71463</v>
      </c>
      <c r="G39" s="213"/>
      <c r="H39" s="214"/>
      <c r="I39" s="215">
        <f>I15-I33</f>
        <v>10221</v>
      </c>
      <c r="J39" s="216">
        <f t="shared" si="4"/>
        <v>6.991781626063986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227560</v>
      </c>
      <c r="G41" s="221"/>
      <c r="H41" s="222"/>
      <c r="I41" s="223">
        <f>I19-I37</f>
        <v>156097</v>
      </c>
      <c r="J41" s="224">
        <f t="shared" si="4"/>
        <v>1.4578114890100387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227560</v>
      </c>
      <c r="G42" s="230"/>
      <c r="H42" s="204"/>
      <c r="I42" s="231">
        <v>156097</v>
      </c>
      <c r="J42" s="232">
        <f t="shared" si="4"/>
        <v>1.4578114890100387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4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0" ht="17.25" customHeight="1" x14ac:dyDescent="0.15">
      <c r="A1" s="159" t="str">
        <f>'01 大阪市'!A1</f>
        <v>○国民健康保険財政の予算決算状況【平成28年度】</v>
      </c>
    </row>
    <row r="2" spans="1:10" ht="14.25" thickBot="1" x14ac:dyDescent="0.2">
      <c r="B2" s="137" t="s">
        <v>60</v>
      </c>
      <c r="F2" s="138"/>
      <c r="G2" s="138"/>
      <c r="H2" s="138"/>
      <c r="I2" s="138"/>
      <c r="J2" s="138" t="s">
        <v>1</v>
      </c>
    </row>
    <row r="3" spans="1:10" ht="19.5" customHeight="1" x14ac:dyDescent="0.15">
      <c r="A3" s="275" t="s">
        <v>2</v>
      </c>
      <c r="B3" s="276"/>
      <c r="C3" s="276"/>
      <c r="D3" s="257" t="str">
        <f>'01 大阪市'!D3:H3</f>
        <v>平成28年度</v>
      </c>
      <c r="E3" s="273"/>
      <c r="F3" s="273"/>
      <c r="G3" s="273"/>
      <c r="H3" s="274"/>
      <c r="I3" s="243" t="str">
        <f>'01 大阪市'!I3</f>
        <v>平成27年度</v>
      </c>
      <c r="J3" s="282" t="s">
        <v>3</v>
      </c>
    </row>
    <row r="4" spans="1:10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0" ht="21.95" customHeight="1" x14ac:dyDescent="0.15">
      <c r="A5" s="284" t="s">
        <v>10</v>
      </c>
      <c r="B5" s="287" t="s">
        <v>11</v>
      </c>
      <c r="C5" s="145" t="s">
        <v>12</v>
      </c>
      <c r="D5" s="146">
        <v>7253221</v>
      </c>
      <c r="E5" s="146">
        <v>7253221</v>
      </c>
      <c r="F5" s="147">
        <v>6715353</v>
      </c>
      <c r="G5" s="148">
        <f>IF(D5=0,0,F5/D5)</f>
        <v>0.92584425595194186</v>
      </c>
      <c r="H5" s="149">
        <f>F5-D5</f>
        <v>-537868</v>
      </c>
      <c r="I5" s="150">
        <v>6506395</v>
      </c>
      <c r="J5" s="151">
        <f>IF(I5=0,0,F5/I5)</f>
        <v>1.0321157876212557</v>
      </c>
    </row>
    <row r="6" spans="1:10" ht="21.95" customHeight="1" x14ac:dyDescent="0.15">
      <c r="A6" s="285"/>
      <c r="B6" s="288"/>
      <c r="C6" s="152" t="s">
        <v>13</v>
      </c>
      <c r="D6" s="153">
        <v>8138427</v>
      </c>
      <c r="E6" s="153">
        <v>8389793</v>
      </c>
      <c r="F6" s="154">
        <v>8063829</v>
      </c>
      <c r="G6" s="155">
        <f t="shared" ref="G6:G15" si="0">IF(D6=0,0,F6/D6)</f>
        <v>0.99083385524008505</v>
      </c>
      <c r="H6" s="156">
        <f t="shared" ref="H6:H15" si="1">F6-D6</f>
        <v>-74598</v>
      </c>
      <c r="I6" s="157">
        <v>8246756</v>
      </c>
      <c r="J6" s="158">
        <f t="shared" ref="J6:J18" si="2">IF(I6=0,0,F6/I6)</f>
        <v>0.9778183081929428</v>
      </c>
    </row>
    <row r="7" spans="1:10" ht="21.95" customHeight="1" x14ac:dyDescent="0.15">
      <c r="A7" s="285"/>
      <c r="B7" s="288"/>
      <c r="C7" s="152" t="s">
        <v>14</v>
      </c>
      <c r="D7" s="153">
        <v>593997</v>
      </c>
      <c r="E7" s="153">
        <v>584516</v>
      </c>
      <c r="F7" s="154">
        <v>383823</v>
      </c>
      <c r="G7" s="155">
        <f t="shared" si="0"/>
        <v>0.64616993015116242</v>
      </c>
      <c r="H7" s="156">
        <f t="shared" si="1"/>
        <v>-210174</v>
      </c>
      <c r="I7" s="157">
        <v>810781</v>
      </c>
      <c r="J7" s="158">
        <f t="shared" si="2"/>
        <v>0.47339910530710511</v>
      </c>
    </row>
    <row r="8" spans="1:10" ht="21.95" customHeight="1" x14ac:dyDescent="0.15">
      <c r="A8" s="285"/>
      <c r="B8" s="288"/>
      <c r="C8" s="152" t="s">
        <v>15</v>
      </c>
      <c r="D8" s="153">
        <v>8658126</v>
      </c>
      <c r="E8" s="153">
        <v>8660781</v>
      </c>
      <c r="F8" s="154">
        <v>8660781</v>
      </c>
      <c r="G8" s="155">
        <f t="shared" si="0"/>
        <v>1.0003066483439951</v>
      </c>
      <c r="H8" s="156">
        <f t="shared" si="1"/>
        <v>2655</v>
      </c>
      <c r="I8" s="157">
        <v>8988141</v>
      </c>
      <c r="J8" s="158">
        <f t="shared" si="2"/>
        <v>0.96357867550141907</v>
      </c>
    </row>
    <row r="9" spans="1:10" ht="21.95" customHeight="1" x14ac:dyDescent="0.15">
      <c r="A9" s="285"/>
      <c r="B9" s="288"/>
      <c r="C9" s="152" t="s">
        <v>16</v>
      </c>
      <c r="D9" s="153">
        <v>1897840</v>
      </c>
      <c r="E9" s="153">
        <v>2163228</v>
      </c>
      <c r="F9" s="154">
        <v>1773789</v>
      </c>
      <c r="G9" s="155">
        <f t="shared" si="0"/>
        <v>0.93463569110146272</v>
      </c>
      <c r="H9" s="156">
        <f t="shared" si="1"/>
        <v>-124051</v>
      </c>
      <c r="I9" s="157">
        <v>1756036</v>
      </c>
      <c r="J9" s="158">
        <f t="shared" si="2"/>
        <v>1.0101097016234291</v>
      </c>
    </row>
    <row r="10" spans="1:10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4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0" ht="21.95" customHeight="1" x14ac:dyDescent="0.15">
      <c r="A11" s="285"/>
      <c r="B11" s="288"/>
      <c r="C11" s="152" t="s">
        <v>18</v>
      </c>
      <c r="D11" s="153">
        <v>9583085</v>
      </c>
      <c r="E11" s="153">
        <v>9583085</v>
      </c>
      <c r="F11" s="154">
        <v>8751402</v>
      </c>
      <c r="G11" s="155">
        <f t="shared" si="0"/>
        <v>0.91321343805256872</v>
      </c>
      <c r="H11" s="156">
        <f t="shared" si="1"/>
        <v>-831683</v>
      </c>
      <c r="I11" s="157">
        <v>8492795</v>
      </c>
      <c r="J11" s="158">
        <f t="shared" si="2"/>
        <v>1.030450163933075</v>
      </c>
    </row>
    <row r="12" spans="1:10" ht="21.95" customHeight="1" x14ac:dyDescent="0.15">
      <c r="A12" s="285"/>
      <c r="B12" s="288"/>
      <c r="C12" s="152" t="s">
        <v>19</v>
      </c>
      <c r="D12" s="153">
        <v>3103851</v>
      </c>
      <c r="E12" s="153">
        <v>3170873</v>
      </c>
      <c r="F12" s="154">
        <v>3164216</v>
      </c>
      <c r="G12" s="155">
        <f t="shared" si="0"/>
        <v>1.0194484206877199</v>
      </c>
      <c r="H12" s="156">
        <f t="shared" si="1"/>
        <v>60365</v>
      </c>
      <c r="I12" s="157">
        <v>3047734</v>
      </c>
      <c r="J12" s="158">
        <f t="shared" si="2"/>
        <v>1.0382192146689968</v>
      </c>
    </row>
    <row r="13" spans="1:10" ht="21.95" customHeight="1" x14ac:dyDescent="0.15">
      <c r="A13" s="285"/>
      <c r="B13" s="288"/>
      <c r="C13" s="152" t="s">
        <v>20</v>
      </c>
      <c r="D13" s="153">
        <v>148630</v>
      </c>
      <c r="E13" s="153">
        <v>188630</v>
      </c>
      <c r="F13" s="154">
        <v>188630</v>
      </c>
      <c r="G13" s="155">
        <f t="shared" si="0"/>
        <v>1.2691246720043059</v>
      </c>
      <c r="H13" s="156">
        <f t="shared" si="1"/>
        <v>40000</v>
      </c>
      <c r="I13" s="157">
        <v>485327</v>
      </c>
      <c r="J13" s="158">
        <f t="shared" si="2"/>
        <v>0.38866578616067105</v>
      </c>
    </row>
    <row r="14" spans="1:10" ht="21.95" customHeight="1" x14ac:dyDescent="0.15">
      <c r="A14" s="285"/>
      <c r="B14" s="288"/>
      <c r="C14" s="160" t="s">
        <v>21</v>
      </c>
      <c r="D14" s="161">
        <v>61042</v>
      </c>
      <c r="E14" s="161">
        <v>585299</v>
      </c>
      <c r="F14" s="162">
        <v>60439</v>
      </c>
      <c r="G14" s="163">
        <f t="shared" si="0"/>
        <v>0.9901215556502081</v>
      </c>
      <c r="H14" s="164">
        <f t="shared" si="1"/>
        <v>-603</v>
      </c>
      <c r="I14" s="165">
        <v>39684</v>
      </c>
      <c r="J14" s="166">
        <f t="shared" si="2"/>
        <v>1.5230067533514766</v>
      </c>
    </row>
    <row r="15" spans="1:10" ht="28.5" customHeight="1" x14ac:dyDescent="0.15">
      <c r="A15" s="285"/>
      <c r="B15" s="289"/>
      <c r="C15" s="167" t="s">
        <v>22</v>
      </c>
      <c r="D15" s="168">
        <f>SUM(D5:D14)</f>
        <v>39438219</v>
      </c>
      <c r="E15" s="168">
        <f>SUM(E5:E14)</f>
        <v>40579426</v>
      </c>
      <c r="F15" s="169">
        <f>SUM(F5:F14)</f>
        <v>37762262</v>
      </c>
      <c r="G15" s="170">
        <f t="shared" si="0"/>
        <v>0.95750424226814101</v>
      </c>
      <c r="H15" s="171">
        <f t="shared" si="1"/>
        <v>-1675957</v>
      </c>
      <c r="I15" s="172">
        <f>SUM(I5:I14)</f>
        <v>38373649</v>
      </c>
      <c r="J15" s="173">
        <f t="shared" si="2"/>
        <v>0.98406753029924254</v>
      </c>
    </row>
    <row r="16" spans="1:10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7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7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184">
        <v>0</v>
      </c>
      <c r="E18" s="184">
        <v>0</v>
      </c>
      <c r="F18" s="185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192">
        <f>SUM(D16:D18)+D15</f>
        <v>39438219</v>
      </c>
      <c r="E19" s="192">
        <f>SUM(E16:E18)+E15</f>
        <v>40579426</v>
      </c>
      <c r="F19" s="193">
        <f>SUM(F16:F18)+F15</f>
        <v>37762262</v>
      </c>
      <c r="G19" s="194">
        <f>IF(D19=0,0,F19/D19)</f>
        <v>0.95750424226814101</v>
      </c>
      <c r="H19" s="195">
        <f>F19-D19</f>
        <v>-1675957</v>
      </c>
      <c r="I19" s="196">
        <f>SUM(I16:I18)+I15</f>
        <v>38373649</v>
      </c>
      <c r="J19" s="197">
        <f>IF(I19=0,0,F19/I19)</f>
        <v>0.98406753029924254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364677</v>
      </c>
      <c r="E23" s="146">
        <v>371226</v>
      </c>
      <c r="F23" s="147">
        <v>314336</v>
      </c>
      <c r="G23" s="148">
        <f t="shared" ref="G23:G32" si="3">IF(D23=0,0,F23/D23)</f>
        <v>0.86195729371471197</v>
      </c>
      <c r="H23" s="149">
        <f>D23-F23</f>
        <v>50341</v>
      </c>
      <c r="I23" s="150">
        <v>337285</v>
      </c>
      <c r="J23" s="151">
        <f t="shared" ref="J23:J43" si="4">IF(I23=0,0,F23/I23)</f>
        <v>0.93195961872007349</v>
      </c>
    </row>
    <row r="24" spans="1:10" ht="21.95" customHeight="1" x14ac:dyDescent="0.15">
      <c r="A24" s="285"/>
      <c r="B24" s="288"/>
      <c r="C24" s="152" t="s">
        <v>32</v>
      </c>
      <c r="D24" s="153">
        <v>23507789</v>
      </c>
      <c r="E24" s="153">
        <v>24007789</v>
      </c>
      <c r="F24" s="154">
        <v>22753017</v>
      </c>
      <c r="G24" s="155">
        <f t="shared" si="3"/>
        <v>0.96789268442047016</v>
      </c>
      <c r="H24" s="156">
        <f t="shared" ref="H24:H33" si="5">D24-F24</f>
        <v>754772</v>
      </c>
      <c r="I24" s="157">
        <v>22671513</v>
      </c>
      <c r="J24" s="158">
        <f t="shared" si="4"/>
        <v>1.0035949960640034</v>
      </c>
    </row>
    <row r="25" spans="1:10" ht="21.95" customHeight="1" x14ac:dyDescent="0.15">
      <c r="A25" s="285"/>
      <c r="B25" s="288"/>
      <c r="C25" s="152" t="s">
        <v>33</v>
      </c>
      <c r="D25" s="153">
        <v>3985812</v>
      </c>
      <c r="E25" s="153">
        <v>3986037</v>
      </c>
      <c r="F25" s="154">
        <v>3986036</v>
      </c>
      <c r="G25" s="155">
        <f t="shared" si="3"/>
        <v>1.0000561993390555</v>
      </c>
      <c r="H25" s="156">
        <f t="shared" si="5"/>
        <v>-224</v>
      </c>
      <c r="I25" s="157">
        <v>4220123</v>
      </c>
      <c r="J25" s="158">
        <f t="shared" si="4"/>
        <v>0.94453076367679334</v>
      </c>
    </row>
    <row r="26" spans="1:10" ht="21.95" customHeight="1" x14ac:dyDescent="0.15">
      <c r="A26" s="285"/>
      <c r="B26" s="288"/>
      <c r="C26" s="152" t="s">
        <v>34</v>
      </c>
      <c r="D26" s="153">
        <v>2059</v>
      </c>
      <c r="E26" s="153">
        <v>2875</v>
      </c>
      <c r="F26" s="154">
        <v>2874</v>
      </c>
      <c r="G26" s="155">
        <f t="shared" si="3"/>
        <v>1.3958232151529868</v>
      </c>
      <c r="H26" s="156">
        <f t="shared" si="5"/>
        <v>-815</v>
      </c>
      <c r="I26" s="157">
        <v>2877</v>
      </c>
      <c r="J26" s="158">
        <f t="shared" si="4"/>
        <v>0.99895724713242962</v>
      </c>
    </row>
    <row r="27" spans="1:10" ht="21.95" customHeight="1" x14ac:dyDescent="0.15">
      <c r="A27" s="285"/>
      <c r="B27" s="288"/>
      <c r="C27" s="152" t="s">
        <v>35</v>
      </c>
      <c r="D27" s="153">
        <v>117</v>
      </c>
      <c r="E27" s="153">
        <v>117</v>
      </c>
      <c r="F27" s="154">
        <v>116</v>
      </c>
      <c r="G27" s="155">
        <f t="shared" si="3"/>
        <v>0.99145299145299148</v>
      </c>
      <c r="H27" s="156">
        <f t="shared" si="5"/>
        <v>1</v>
      </c>
      <c r="I27" s="157">
        <v>148</v>
      </c>
      <c r="J27" s="158">
        <f t="shared" si="4"/>
        <v>0.78378378378378377</v>
      </c>
    </row>
    <row r="28" spans="1:10" ht="21.95" customHeight="1" x14ac:dyDescent="0.15">
      <c r="A28" s="285"/>
      <c r="B28" s="288"/>
      <c r="C28" s="152" t="s">
        <v>36</v>
      </c>
      <c r="D28" s="153">
        <v>1568025</v>
      </c>
      <c r="E28" s="153">
        <v>1507305</v>
      </c>
      <c r="F28" s="154">
        <v>1507305</v>
      </c>
      <c r="G28" s="155">
        <f t="shared" si="3"/>
        <v>0.96127612761276127</v>
      </c>
      <c r="H28" s="156">
        <f t="shared" si="5"/>
        <v>60720</v>
      </c>
      <c r="I28" s="157">
        <v>1609509</v>
      </c>
      <c r="J28" s="158">
        <f t="shared" si="4"/>
        <v>0.93649988909661275</v>
      </c>
    </row>
    <row r="29" spans="1:10" ht="21.95" customHeight="1" x14ac:dyDescent="0.15">
      <c r="A29" s="285"/>
      <c r="B29" s="288"/>
      <c r="C29" s="152" t="s">
        <v>37</v>
      </c>
      <c r="D29" s="153">
        <v>9583403</v>
      </c>
      <c r="E29" s="153">
        <v>9583403</v>
      </c>
      <c r="F29" s="154">
        <v>8653462</v>
      </c>
      <c r="G29" s="155">
        <f t="shared" si="3"/>
        <v>0.90296338367488038</v>
      </c>
      <c r="H29" s="156">
        <f t="shared" si="5"/>
        <v>929941</v>
      </c>
      <c r="I29" s="157">
        <v>8679182</v>
      </c>
      <c r="J29" s="158">
        <f t="shared" si="4"/>
        <v>0.99703658708850673</v>
      </c>
    </row>
    <row r="30" spans="1:10" ht="21.95" customHeight="1" x14ac:dyDescent="0.15">
      <c r="A30" s="285"/>
      <c r="B30" s="288"/>
      <c r="C30" s="152" t="s">
        <v>38</v>
      </c>
      <c r="D30" s="153">
        <v>272737</v>
      </c>
      <c r="E30" s="153">
        <v>272737</v>
      </c>
      <c r="F30" s="154">
        <v>235212</v>
      </c>
      <c r="G30" s="155">
        <f t="shared" si="3"/>
        <v>0.86241324059441882</v>
      </c>
      <c r="H30" s="156">
        <f t="shared" si="5"/>
        <v>37525</v>
      </c>
      <c r="I30" s="157">
        <v>243459</v>
      </c>
      <c r="J30" s="158">
        <f t="shared" si="4"/>
        <v>0.96612571315909457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4">
        <v>0</v>
      </c>
      <c r="G31" s="155">
        <f t="shared" si="3"/>
        <v>0</v>
      </c>
      <c r="H31" s="156">
        <f t="shared" si="5"/>
        <v>0</v>
      </c>
      <c r="I31" s="157">
        <v>0</v>
      </c>
      <c r="J31" s="158">
        <f t="shared" si="4"/>
        <v>0</v>
      </c>
    </row>
    <row r="32" spans="1:10" ht="21.95" customHeight="1" x14ac:dyDescent="0.15">
      <c r="A32" s="285"/>
      <c r="B32" s="288"/>
      <c r="C32" s="152" t="s">
        <v>40</v>
      </c>
      <c r="D32" s="153">
        <v>153600</v>
      </c>
      <c r="E32" s="153">
        <v>847937</v>
      </c>
      <c r="F32" s="154">
        <v>202461</v>
      </c>
      <c r="G32" s="155">
        <f t="shared" si="3"/>
        <v>1.31810546875</v>
      </c>
      <c r="H32" s="156">
        <f t="shared" si="5"/>
        <v>-48861</v>
      </c>
      <c r="I32" s="157">
        <v>245001</v>
      </c>
      <c r="J32" s="158">
        <f t="shared" si="4"/>
        <v>0.82636805564058924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39438219</v>
      </c>
      <c r="E33" s="168">
        <f>SUM(E23:E32)</f>
        <v>40579426</v>
      </c>
      <c r="F33" s="169">
        <f>SUM(F23:F32)</f>
        <v>37654819</v>
      </c>
      <c r="G33" s="170">
        <f>IF(D33=0,0,F33/D33)</f>
        <v>0.95477990524876388</v>
      </c>
      <c r="H33" s="171">
        <f t="shared" si="5"/>
        <v>1783400</v>
      </c>
      <c r="I33" s="172">
        <f>SUM(I23:I32)</f>
        <v>38009097</v>
      </c>
      <c r="J33" s="173">
        <f t="shared" si="4"/>
        <v>0.99067912610499531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2">
        <v>0</v>
      </c>
      <c r="G34" s="203"/>
      <c r="H34" s="204"/>
      <c r="I34" s="162">
        <v>0</v>
      </c>
      <c r="J34" s="181">
        <f t="shared" si="4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76">
        <v>0</v>
      </c>
      <c r="F35" s="177">
        <v>524257</v>
      </c>
      <c r="G35" s="203"/>
      <c r="H35" s="204"/>
      <c r="I35" s="177">
        <v>888809</v>
      </c>
      <c r="J35" s="181">
        <f t="shared" si="4"/>
        <v>0.58984213706206845</v>
      </c>
    </row>
    <row r="36" spans="1:10" ht="21.95" customHeight="1" thickBot="1" x14ac:dyDescent="0.2">
      <c r="A36" s="285"/>
      <c r="B36" s="182" t="s">
        <v>44</v>
      </c>
      <c r="C36" s="183"/>
      <c r="D36" s="161">
        <v>0</v>
      </c>
      <c r="E36" s="184">
        <v>0</v>
      </c>
      <c r="F36" s="185">
        <v>0</v>
      </c>
      <c r="G36" s="205"/>
      <c r="H36" s="206"/>
      <c r="I36" s="185">
        <v>0</v>
      </c>
      <c r="J36" s="189">
        <f t="shared" si="4"/>
        <v>0</v>
      </c>
    </row>
    <row r="37" spans="1:10" ht="28.5" customHeight="1" thickBot="1" x14ac:dyDescent="0.2">
      <c r="A37" s="286"/>
      <c r="B37" s="190" t="s">
        <v>45</v>
      </c>
      <c r="C37" s="191"/>
      <c r="D37" s="192">
        <f>SUM(D34:D36)+D33</f>
        <v>39438219</v>
      </c>
      <c r="E37" s="192">
        <f>SUM(E34:E36)+E33</f>
        <v>40579426</v>
      </c>
      <c r="F37" s="193">
        <f>SUM(F34:F36)+F33</f>
        <v>38179076</v>
      </c>
      <c r="G37" s="194">
        <f>IF(D37=0,0,F37/D37)</f>
        <v>0.96807302581285426</v>
      </c>
      <c r="H37" s="195">
        <f>D37-F37</f>
        <v>1259143</v>
      </c>
      <c r="I37" s="207">
        <f>SUM(I34:I36)+I33</f>
        <v>38897906</v>
      </c>
      <c r="J37" s="208">
        <f t="shared" si="4"/>
        <v>0.98152008491151166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107443</v>
      </c>
      <c r="G39" s="213"/>
      <c r="H39" s="214"/>
      <c r="I39" s="215">
        <f>I15-I33</f>
        <v>364552</v>
      </c>
      <c r="J39" s="216">
        <f t="shared" si="4"/>
        <v>0.29472612960565298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-416814</v>
      </c>
      <c r="G41" s="221"/>
      <c r="H41" s="222"/>
      <c r="I41" s="223">
        <f>I19-I37</f>
        <v>-524257</v>
      </c>
      <c r="J41" s="224">
        <f t="shared" si="4"/>
        <v>0.7950566229921584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4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4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10.62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0" ht="17.25" customHeight="1" x14ac:dyDescent="0.15">
      <c r="A1" s="159" t="str">
        <f>'01 大阪市'!A1</f>
        <v>○国民健康保険財政の予算決算状況【平成28年度】</v>
      </c>
    </row>
    <row r="2" spans="1:10" ht="14.25" thickBot="1" x14ac:dyDescent="0.2">
      <c r="B2" s="245" t="s">
        <v>88</v>
      </c>
      <c r="F2" s="138"/>
      <c r="G2" s="138"/>
      <c r="H2" s="138"/>
      <c r="I2" s="138"/>
      <c r="J2" s="138" t="s">
        <v>1</v>
      </c>
    </row>
    <row r="3" spans="1:10" ht="19.5" customHeight="1" x14ac:dyDescent="0.15">
      <c r="A3" s="275" t="s">
        <v>2</v>
      </c>
      <c r="B3" s="276"/>
      <c r="C3" s="276"/>
      <c r="D3" s="257" t="str">
        <f>'01 大阪市'!D3:H3</f>
        <v>平成28年度</v>
      </c>
      <c r="E3" s="273"/>
      <c r="F3" s="273"/>
      <c r="G3" s="273"/>
      <c r="H3" s="274"/>
      <c r="I3" s="243" t="str">
        <f>'01 大阪市'!I3</f>
        <v>平成27年度</v>
      </c>
      <c r="J3" s="282" t="s">
        <v>3</v>
      </c>
    </row>
    <row r="4" spans="1:10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0" ht="21.95" customHeight="1" x14ac:dyDescent="0.15">
      <c r="A5" s="284" t="s">
        <v>10</v>
      </c>
      <c r="B5" s="287" t="s">
        <v>11</v>
      </c>
      <c r="C5" s="145" t="s">
        <v>12</v>
      </c>
      <c r="D5" s="146">
        <v>2570621</v>
      </c>
      <c r="E5" s="146">
        <v>2470621</v>
      </c>
      <c r="F5" s="147">
        <v>2203275</v>
      </c>
      <c r="G5" s="148">
        <f>IF(D5=0,0,F5/D5)</f>
        <v>0.85709834316299449</v>
      </c>
      <c r="H5" s="149">
        <f>F5-D5</f>
        <v>-367346</v>
      </c>
      <c r="I5" s="150">
        <v>2264969</v>
      </c>
      <c r="J5" s="151">
        <f>IF(I5=0,0,F5/I5)</f>
        <v>0.972761658106579</v>
      </c>
    </row>
    <row r="6" spans="1:10" ht="21.95" customHeight="1" x14ac:dyDescent="0.15">
      <c r="A6" s="285"/>
      <c r="B6" s="288"/>
      <c r="C6" s="152" t="s">
        <v>13</v>
      </c>
      <c r="D6" s="153">
        <v>3009290</v>
      </c>
      <c r="E6" s="153">
        <v>3046808</v>
      </c>
      <c r="F6" s="154">
        <v>3222699</v>
      </c>
      <c r="G6" s="155">
        <f t="shared" ref="G6:G15" si="0">IF(D6=0,0,F6/D6)</f>
        <v>1.0709167278660414</v>
      </c>
      <c r="H6" s="156">
        <f t="shared" ref="H6:H15" si="1">F6-D6</f>
        <v>213409</v>
      </c>
      <c r="I6" s="157">
        <v>3145240</v>
      </c>
      <c r="J6" s="158">
        <f t="shared" ref="J6:J18" si="2">IF(I6=0,0,F6/I6)</f>
        <v>1.0246273734277829</v>
      </c>
    </row>
    <row r="7" spans="1:10" ht="21.95" customHeight="1" x14ac:dyDescent="0.15">
      <c r="A7" s="285"/>
      <c r="B7" s="288"/>
      <c r="C7" s="152" t="s">
        <v>14</v>
      </c>
      <c r="D7" s="153">
        <v>253512</v>
      </c>
      <c r="E7" s="153">
        <v>253512</v>
      </c>
      <c r="F7" s="154">
        <v>281009</v>
      </c>
      <c r="G7" s="155">
        <f t="shared" si="0"/>
        <v>1.1084642936034586</v>
      </c>
      <c r="H7" s="156">
        <f t="shared" si="1"/>
        <v>27497</v>
      </c>
      <c r="I7" s="157">
        <v>270013</v>
      </c>
      <c r="J7" s="158">
        <f t="shared" si="2"/>
        <v>1.0407239651424192</v>
      </c>
    </row>
    <row r="8" spans="1:10" ht="21.95" customHeight="1" x14ac:dyDescent="0.15">
      <c r="A8" s="285"/>
      <c r="B8" s="288"/>
      <c r="C8" s="152" t="s">
        <v>15</v>
      </c>
      <c r="D8" s="153">
        <v>2785766</v>
      </c>
      <c r="E8" s="153">
        <v>2785766</v>
      </c>
      <c r="F8" s="154">
        <v>2786033</v>
      </c>
      <c r="G8" s="155">
        <f t="shared" si="0"/>
        <v>1.0000958443745813</v>
      </c>
      <c r="H8" s="156">
        <f t="shared" si="1"/>
        <v>267</v>
      </c>
      <c r="I8" s="157">
        <v>3060998</v>
      </c>
      <c r="J8" s="158">
        <f t="shared" si="2"/>
        <v>0.91017145388530141</v>
      </c>
    </row>
    <row r="9" spans="1:10" ht="21.95" customHeight="1" x14ac:dyDescent="0.15">
      <c r="A9" s="285"/>
      <c r="B9" s="288"/>
      <c r="C9" s="152" t="s">
        <v>16</v>
      </c>
      <c r="D9" s="153">
        <v>656972</v>
      </c>
      <c r="E9" s="153">
        <v>662088</v>
      </c>
      <c r="F9" s="154">
        <v>665890</v>
      </c>
      <c r="G9" s="155">
        <f t="shared" si="0"/>
        <v>1.0135743989089336</v>
      </c>
      <c r="H9" s="156">
        <f t="shared" si="1"/>
        <v>8918</v>
      </c>
      <c r="I9" s="157">
        <v>629994</v>
      </c>
      <c r="J9" s="158">
        <f t="shared" si="2"/>
        <v>1.0569783204284484</v>
      </c>
    </row>
    <row r="10" spans="1:10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4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0" ht="21.95" customHeight="1" x14ac:dyDescent="0.15">
      <c r="A11" s="285"/>
      <c r="B11" s="288"/>
      <c r="C11" s="152" t="s">
        <v>18</v>
      </c>
      <c r="D11" s="153">
        <v>3475948</v>
      </c>
      <c r="E11" s="153">
        <v>3475948</v>
      </c>
      <c r="F11" s="154">
        <v>3313401</v>
      </c>
      <c r="G11" s="155">
        <f t="shared" si="0"/>
        <v>0.95323664220523441</v>
      </c>
      <c r="H11" s="156">
        <f t="shared" si="1"/>
        <v>-162547</v>
      </c>
      <c r="I11" s="157">
        <v>3178003</v>
      </c>
      <c r="J11" s="158">
        <f t="shared" si="2"/>
        <v>1.0426047426638678</v>
      </c>
    </row>
    <row r="12" spans="1:10" ht="21.95" customHeight="1" x14ac:dyDescent="0.15">
      <c r="A12" s="285"/>
      <c r="B12" s="288"/>
      <c r="C12" s="152" t="s">
        <v>19</v>
      </c>
      <c r="D12" s="153">
        <v>1094014</v>
      </c>
      <c r="E12" s="153">
        <v>1094014</v>
      </c>
      <c r="F12" s="154">
        <v>918724</v>
      </c>
      <c r="G12" s="155">
        <f t="shared" si="0"/>
        <v>0.83977353123451803</v>
      </c>
      <c r="H12" s="156">
        <f t="shared" si="1"/>
        <v>-175290</v>
      </c>
      <c r="I12" s="157">
        <v>944888</v>
      </c>
      <c r="J12" s="158">
        <f t="shared" si="2"/>
        <v>0.97230994572901763</v>
      </c>
    </row>
    <row r="13" spans="1:10" ht="21.95" customHeight="1" x14ac:dyDescent="0.15">
      <c r="A13" s="285"/>
      <c r="B13" s="288"/>
      <c r="C13" s="152" t="s">
        <v>20</v>
      </c>
      <c r="D13" s="153">
        <v>0</v>
      </c>
      <c r="E13" s="153">
        <v>0</v>
      </c>
      <c r="F13" s="154">
        <v>0</v>
      </c>
      <c r="G13" s="155">
        <f t="shared" si="0"/>
        <v>0</v>
      </c>
      <c r="H13" s="156">
        <f t="shared" si="1"/>
        <v>0</v>
      </c>
      <c r="I13" s="157">
        <v>0</v>
      </c>
      <c r="J13" s="158">
        <f t="shared" si="2"/>
        <v>0</v>
      </c>
    </row>
    <row r="14" spans="1:10" ht="21.95" customHeight="1" x14ac:dyDescent="0.15">
      <c r="A14" s="285"/>
      <c r="B14" s="288"/>
      <c r="C14" s="160" t="s">
        <v>21</v>
      </c>
      <c r="D14" s="161">
        <v>6615</v>
      </c>
      <c r="E14" s="161">
        <v>6615</v>
      </c>
      <c r="F14" s="162">
        <v>21646</v>
      </c>
      <c r="G14" s="163">
        <f t="shared" si="0"/>
        <v>3.2722600151171579</v>
      </c>
      <c r="H14" s="164">
        <f t="shared" si="1"/>
        <v>15031</v>
      </c>
      <c r="I14" s="165">
        <v>21954</v>
      </c>
      <c r="J14" s="166">
        <f t="shared" si="2"/>
        <v>0.98597066593787008</v>
      </c>
    </row>
    <row r="15" spans="1:10" ht="28.5" customHeight="1" x14ac:dyDescent="0.15">
      <c r="A15" s="285"/>
      <c r="B15" s="289"/>
      <c r="C15" s="167" t="s">
        <v>22</v>
      </c>
      <c r="D15" s="168">
        <f>SUM(D5:D14)</f>
        <v>13852738</v>
      </c>
      <c r="E15" s="168">
        <f>SUM(E5:E14)</f>
        <v>13795372</v>
      </c>
      <c r="F15" s="169">
        <f>SUM(F5:F14)</f>
        <v>13412677</v>
      </c>
      <c r="G15" s="170">
        <f t="shared" si="0"/>
        <v>0.96823292261789695</v>
      </c>
      <c r="H15" s="171">
        <f t="shared" si="1"/>
        <v>-440061</v>
      </c>
      <c r="I15" s="172">
        <f>SUM(I5:I14)</f>
        <v>13516059</v>
      </c>
      <c r="J15" s="173">
        <f t="shared" si="2"/>
        <v>0.99235117277898832</v>
      </c>
    </row>
    <row r="16" spans="1:10" ht="21.95" customHeight="1" x14ac:dyDescent="0.15">
      <c r="A16" s="285"/>
      <c r="B16" s="174" t="s">
        <v>23</v>
      </c>
      <c r="C16" s="175"/>
      <c r="D16" s="176">
        <v>0</v>
      </c>
      <c r="E16" s="176">
        <v>100000</v>
      </c>
      <c r="F16" s="177">
        <v>100000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102523</v>
      </c>
      <c r="F17" s="177">
        <v>234394</v>
      </c>
      <c r="G17" s="178"/>
      <c r="H17" s="179"/>
      <c r="I17" s="180">
        <v>419012</v>
      </c>
      <c r="J17" s="181">
        <f t="shared" si="2"/>
        <v>0.55939686691550605</v>
      </c>
    </row>
    <row r="18" spans="1:10" ht="21.95" customHeight="1" thickBot="1" x14ac:dyDescent="0.2">
      <c r="A18" s="285"/>
      <c r="B18" s="182" t="s">
        <v>25</v>
      </c>
      <c r="C18" s="183"/>
      <c r="D18" s="184">
        <v>0</v>
      </c>
      <c r="E18" s="184">
        <v>0</v>
      </c>
      <c r="F18" s="185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192">
        <f>SUM(D16:D18)+D15</f>
        <v>13852738</v>
      </c>
      <c r="E19" s="192">
        <f>SUM(E16:E18)+E15</f>
        <v>13997895</v>
      </c>
      <c r="F19" s="193">
        <f>SUM(F16:F18)+F15</f>
        <v>13747071</v>
      </c>
      <c r="G19" s="194">
        <f>IF(D19=0,0,F19/D19)</f>
        <v>0.99237212167009869</v>
      </c>
      <c r="H19" s="195">
        <f>F19-D19</f>
        <v>-105667</v>
      </c>
      <c r="I19" s="196">
        <f>SUM(I16:I18)+I15</f>
        <v>13935071</v>
      </c>
      <c r="J19" s="197">
        <f>IF(I19=0,0,F19/I19)</f>
        <v>0.98650885955299406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208370</v>
      </c>
      <c r="E23" s="146">
        <v>208370</v>
      </c>
      <c r="F23" s="147">
        <v>189906</v>
      </c>
      <c r="G23" s="148">
        <f t="shared" ref="G23:G32" si="3">IF(D23=0,0,F23/D23)</f>
        <v>0.91138839564236696</v>
      </c>
      <c r="H23" s="149">
        <f>D23-F23</f>
        <v>18464</v>
      </c>
      <c r="I23" s="150">
        <v>203046</v>
      </c>
      <c r="J23" s="151">
        <f t="shared" ref="J23:J43" si="4">IF(I23=0,0,F23/I23)</f>
        <v>0.93528560030731955</v>
      </c>
    </row>
    <row r="24" spans="1:10" ht="21.95" customHeight="1" x14ac:dyDescent="0.15">
      <c r="A24" s="285"/>
      <c r="B24" s="288"/>
      <c r="C24" s="152" t="s">
        <v>32</v>
      </c>
      <c r="D24" s="153">
        <v>8310711</v>
      </c>
      <c r="E24" s="153">
        <v>8395711</v>
      </c>
      <c r="F24" s="154">
        <v>8337558</v>
      </c>
      <c r="G24" s="155">
        <f t="shared" si="3"/>
        <v>1.0032304095281379</v>
      </c>
      <c r="H24" s="156">
        <f t="shared" ref="H24:H33" si="5">D24-F24</f>
        <v>-26847</v>
      </c>
      <c r="I24" s="157">
        <v>8318335</v>
      </c>
      <c r="J24" s="158">
        <f t="shared" si="4"/>
        <v>1.0023109191923625</v>
      </c>
    </row>
    <row r="25" spans="1:10" ht="21.95" customHeight="1" x14ac:dyDescent="0.15">
      <c r="A25" s="285"/>
      <c r="B25" s="288"/>
      <c r="C25" s="152" t="s">
        <v>33</v>
      </c>
      <c r="D25" s="153">
        <v>1337169</v>
      </c>
      <c r="E25" s="153">
        <v>1337169</v>
      </c>
      <c r="F25" s="154">
        <v>1334036</v>
      </c>
      <c r="G25" s="155">
        <f t="shared" si="3"/>
        <v>0.9976569902532888</v>
      </c>
      <c r="H25" s="156">
        <f t="shared" si="5"/>
        <v>3133</v>
      </c>
      <c r="I25" s="157">
        <v>1403645</v>
      </c>
      <c r="J25" s="158">
        <f t="shared" si="4"/>
        <v>0.95040840098457946</v>
      </c>
    </row>
    <row r="26" spans="1:10" ht="21.95" customHeight="1" x14ac:dyDescent="0.15">
      <c r="A26" s="285"/>
      <c r="B26" s="288"/>
      <c r="C26" s="152" t="s">
        <v>34</v>
      </c>
      <c r="D26" s="153">
        <v>692</v>
      </c>
      <c r="E26" s="153">
        <v>962</v>
      </c>
      <c r="F26" s="154">
        <v>961</v>
      </c>
      <c r="G26" s="155">
        <f t="shared" si="3"/>
        <v>1.3887283236994219</v>
      </c>
      <c r="H26" s="156">
        <f t="shared" si="5"/>
        <v>-269</v>
      </c>
      <c r="I26" s="157">
        <v>951</v>
      </c>
      <c r="J26" s="158">
        <f t="shared" si="4"/>
        <v>1.010515247108307</v>
      </c>
    </row>
    <row r="27" spans="1:10" ht="21.95" customHeight="1" x14ac:dyDescent="0.15">
      <c r="A27" s="285"/>
      <c r="B27" s="288"/>
      <c r="C27" s="152" t="s">
        <v>35</v>
      </c>
      <c r="D27" s="153">
        <v>41</v>
      </c>
      <c r="E27" s="153">
        <v>41</v>
      </c>
      <c r="F27" s="154">
        <v>40</v>
      </c>
      <c r="G27" s="155">
        <f t="shared" si="3"/>
        <v>0.97560975609756095</v>
      </c>
      <c r="H27" s="156">
        <f t="shared" si="5"/>
        <v>1</v>
      </c>
      <c r="I27" s="157">
        <v>51</v>
      </c>
      <c r="J27" s="158">
        <f t="shared" si="4"/>
        <v>0.78431372549019607</v>
      </c>
    </row>
    <row r="28" spans="1:10" ht="21.95" customHeight="1" x14ac:dyDescent="0.15">
      <c r="A28" s="285"/>
      <c r="B28" s="288"/>
      <c r="C28" s="152" t="s">
        <v>36</v>
      </c>
      <c r="D28" s="153">
        <v>531574</v>
      </c>
      <c r="E28" s="153">
        <v>531574</v>
      </c>
      <c r="F28" s="154">
        <v>530542</v>
      </c>
      <c r="G28" s="155">
        <f t="shared" si="3"/>
        <v>0.99805859579287171</v>
      </c>
      <c r="H28" s="156">
        <f t="shared" si="5"/>
        <v>1032</v>
      </c>
      <c r="I28" s="157">
        <v>566228</v>
      </c>
      <c r="J28" s="158">
        <f t="shared" si="4"/>
        <v>0.93697591782815404</v>
      </c>
    </row>
    <row r="29" spans="1:10" ht="21.95" customHeight="1" x14ac:dyDescent="0.15">
      <c r="A29" s="285"/>
      <c r="B29" s="288"/>
      <c r="C29" s="152" t="s">
        <v>37</v>
      </c>
      <c r="D29" s="153">
        <v>3336068</v>
      </c>
      <c r="E29" s="153">
        <v>3336068</v>
      </c>
      <c r="F29" s="154">
        <v>3017914</v>
      </c>
      <c r="G29" s="155">
        <f t="shared" si="3"/>
        <v>0.90463203987448693</v>
      </c>
      <c r="H29" s="156">
        <f t="shared" si="5"/>
        <v>318154</v>
      </c>
      <c r="I29" s="157">
        <v>3008459</v>
      </c>
      <c r="J29" s="158">
        <f t="shared" si="4"/>
        <v>1.0031428050041566</v>
      </c>
    </row>
    <row r="30" spans="1:10" ht="21.95" customHeight="1" x14ac:dyDescent="0.15">
      <c r="A30" s="285"/>
      <c r="B30" s="288"/>
      <c r="C30" s="152" t="s">
        <v>38</v>
      </c>
      <c r="D30" s="153">
        <v>119537</v>
      </c>
      <c r="E30" s="153">
        <v>119537</v>
      </c>
      <c r="F30" s="154">
        <v>87354</v>
      </c>
      <c r="G30" s="155">
        <f t="shared" si="3"/>
        <v>0.73076955252348641</v>
      </c>
      <c r="H30" s="156">
        <f t="shared" si="5"/>
        <v>32183</v>
      </c>
      <c r="I30" s="157">
        <v>89008</v>
      </c>
      <c r="J30" s="158">
        <f t="shared" si="4"/>
        <v>0.9814174006830847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4">
        <v>0</v>
      </c>
      <c r="G31" s="155">
        <f t="shared" si="3"/>
        <v>0</v>
      </c>
      <c r="H31" s="156">
        <f t="shared" si="5"/>
        <v>0</v>
      </c>
      <c r="I31" s="157">
        <v>0</v>
      </c>
      <c r="J31" s="158">
        <f t="shared" si="4"/>
        <v>0</v>
      </c>
    </row>
    <row r="32" spans="1:10" ht="21.95" customHeight="1" x14ac:dyDescent="0.15">
      <c r="A32" s="285"/>
      <c r="B32" s="288"/>
      <c r="C32" s="152" t="s">
        <v>40</v>
      </c>
      <c r="D32" s="153">
        <v>8000</v>
      </c>
      <c r="E32" s="153">
        <v>67887</v>
      </c>
      <c r="F32" s="154">
        <v>67003</v>
      </c>
      <c r="G32" s="155">
        <f t="shared" si="3"/>
        <v>8.375375</v>
      </c>
      <c r="H32" s="156">
        <f t="shared" si="5"/>
        <v>-59003</v>
      </c>
      <c r="I32" s="157">
        <v>110655</v>
      </c>
      <c r="J32" s="158">
        <f t="shared" si="4"/>
        <v>0.60551262934345484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13852162</v>
      </c>
      <c r="E33" s="168">
        <f>SUM(E23:E32)</f>
        <v>13997319</v>
      </c>
      <c r="F33" s="169">
        <f>SUM(F23:F32)</f>
        <v>13565314</v>
      </c>
      <c r="G33" s="170">
        <f>IF(D33=0,0,F33/D33)</f>
        <v>0.97929218558085007</v>
      </c>
      <c r="H33" s="171">
        <f t="shared" si="5"/>
        <v>286848</v>
      </c>
      <c r="I33" s="172">
        <f>SUM(I23:I32)</f>
        <v>13700378</v>
      </c>
      <c r="J33" s="173">
        <f t="shared" si="4"/>
        <v>0.99014158587449197</v>
      </c>
    </row>
    <row r="34" spans="1:10" ht="21.95" customHeight="1" x14ac:dyDescent="0.15">
      <c r="A34" s="285"/>
      <c r="B34" s="174" t="s">
        <v>42</v>
      </c>
      <c r="C34" s="160"/>
      <c r="D34" s="161">
        <v>76</v>
      </c>
      <c r="E34" s="161">
        <v>76</v>
      </c>
      <c r="F34" s="162">
        <v>74</v>
      </c>
      <c r="G34" s="203"/>
      <c r="H34" s="204"/>
      <c r="I34" s="180">
        <v>75</v>
      </c>
      <c r="J34" s="181">
        <f t="shared" si="4"/>
        <v>0.98666666666666669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76">
        <v>0</v>
      </c>
      <c r="F35" s="177">
        <v>0</v>
      </c>
      <c r="G35" s="203"/>
      <c r="H35" s="204"/>
      <c r="I35" s="180">
        <v>0</v>
      </c>
      <c r="J35" s="181">
        <f t="shared" si="4"/>
        <v>0</v>
      </c>
    </row>
    <row r="36" spans="1:10" ht="21.95" customHeight="1" thickBot="1" x14ac:dyDescent="0.2">
      <c r="A36" s="285"/>
      <c r="B36" s="182" t="s">
        <v>44</v>
      </c>
      <c r="C36" s="183"/>
      <c r="D36" s="161">
        <v>500</v>
      </c>
      <c r="E36" s="184">
        <v>500</v>
      </c>
      <c r="F36" s="185">
        <v>333</v>
      </c>
      <c r="G36" s="205"/>
      <c r="H36" s="206"/>
      <c r="I36" s="188">
        <v>224</v>
      </c>
      <c r="J36" s="189">
        <f t="shared" si="4"/>
        <v>1.4866071428571428</v>
      </c>
    </row>
    <row r="37" spans="1:10" ht="28.5" customHeight="1" thickBot="1" x14ac:dyDescent="0.2">
      <c r="A37" s="286"/>
      <c r="B37" s="190" t="s">
        <v>45</v>
      </c>
      <c r="C37" s="191"/>
      <c r="D37" s="192">
        <f>SUM(D34:D36)+D33</f>
        <v>13852738</v>
      </c>
      <c r="E37" s="192">
        <f>SUM(E34:E36)+E33</f>
        <v>13997895</v>
      </c>
      <c r="F37" s="193">
        <f>SUM(F34:F36)+F33</f>
        <v>13565721</v>
      </c>
      <c r="G37" s="194">
        <f>IF(D37=0,0,F37/D37)</f>
        <v>0.97928084686218708</v>
      </c>
      <c r="H37" s="195">
        <f>D37-F37</f>
        <v>287017</v>
      </c>
      <c r="I37" s="207">
        <f>SUM(I34:I36)+I33</f>
        <v>13700677</v>
      </c>
      <c r="J37" s="208">
        <f t="shared" si="4"/>
        <v>0.9901496838440903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-152637</v>
      </c>
      <c r="G39" s="213"/>
      <c r="H39" s="214"/>
      <c r="I39" s="215">
        <f>I15-I33</f>
        <v>-184319</v>
      </c>
      <c r="J39" s="224">
        <f>IF(I39=0,0,F39/I39)</f>
        <v>0.82811321676007354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181350</v>
      </c>
      <c r="G41" s="221"/>
      <c r="H41" s="222"/>
      <c r="I41" s="223">
        <f>I19-I37</f>
        <v>234394</v>
      </c>
      <c r="J41" s="224">
        <f t="shared" si="4"/>
        <v>0.77369727894058726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181350</v>
      </c>
      <c r="G42" s="230"/>
      <c r="H42" s="204"/>
      <c r="I42" s="231">
        <v>234394</v>
      </c>
      <c r="J42" s="232">
        <f t="shared" si="4"/>
        <v>0.77369727894058726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4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0" ht="17.25" customHeight="1" x14ac:dyDescent="0.15">
      <c r="A1" s="159" t="str">
        <f>'01 大阪市'!A1</f>
        <v>○国民健康保険財政の予算決算状況【平成28年度】</v>
      </c>
    </row>
    <row r="2" spans="1:10" ht="14.25" thickBot="1" x14ac:dyDescent="0.2">
      <c r="B2" s="137" t="s">
        <v>61</v>
      </c>
      <c r="F2" s="138"/>
      <c r="G2" s="138"/>
      <c r="H2" s="138"/>
      <c r="I2" s="138"/>
      <c r="J2" s="138" t="s">
        <v>1</v>
      </c>
    </row>
    <row r="3" spans="1:10" ht="19.5" customHeight="1" x14ac:dyDescent="0.15">
      <c r="A3" s="275" t="s">
        <v>2</v>
      </c>
      <c r="B3" s="276"/>
      <c r="C3" s="276"/>
      <c r="D3" s="257" t="str">
        <f>'01 大阪市'!D3:H3</f>
        <v>平成28年度</v>
      </c>
      <c r="E3" s="273"/>
      <c r="F3" s="273"/>
      <c r="G3" s="273"/>
      <c r="H3" s="274"/>
      <c r="I3" s="243" t="str">
        <f>'01 大阪市'!I3</f>
        <v>平成27年度</v>
      </c>
      <c r="J3" s="282" t="s">
        <v>3</v>
      </c>
    </row>
    <row r="4" spans="1:10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0" ht="21.95" customHeight="1" x14ac:dyDescent="0.15">
      <c r="A5" s="284" t="s">
        <v>10</v>
      </c>
      <c r="B5" s="287" t="s">
        <v>11</v>
      </c>
      <c r="C5" s="145" t="s">
        <v>12</v>
      </c>
      <c r="D5" s="146">
        <v>2916059</v>
      </c>
      <c r="E5" s="146">
        <v>3113059</v>
      </c>
      <c r="F5" s="147">
        <v>2728636</v>
      </c>
      <c r="G5" s="148">
        <f>IF(D5=0,0,F5/D5)</f>
        <v>0.9357272949552804</v>
      </c>
      <c r="H5" s="149">
        <f>F5-D5</f>
        <v>-187423</v>
      </c>
      <c r="I5" s="150">
        <v>2597866</v>
      </c>
      <c r="J5" s="151">
        <f>IF(I5=0,0,F5/I5)</f>
        <v>1.0503374692921037</v>
      </c>
    </row>
    <row r="6" spans="1:10" ht="21.95" customHeight="1" x14ac:dyDescent="0.15">
      <c r="A6" s="285"/>
      <c r="B6" s="288"/>
      <c r="C6" s="152" t="s">
        <v>13</v>
      </c>
      <c r="D6" s="153">
        <v>2920204</v>
      </c>
      <c r="E6" s="153">
        <v>3333398</v>
      </c>
      <c r="F6" s="154">
        <v>3327310</v>
      </c>
      <c r="G6" s="155">
        <f t="shared" ref="G6:G15" si="0">IF(D6=0,0,F6/D6)</f>
        <v>1.1394101234023377</v>
      </c>
      <c r="H6" s="156">
        <f t="shared" ref="H6:H15" si="1">F6-D6</f>
        <v>407106</v>
      </c>
      <c r="I6" s="157">
        <v>3194636</v>
      </c>
      <c r="J6" s="158">
        <f t="shared" ref="J6:J18" si="2">IF(I6=0,0,F6/I6)</f>
        <v>1.0415302400649089</v>
      </c>
    </row>
    <row r="7" spans="1:10" ht="21.95" customHeight="1" x14ac:dyDescent="0.15">
      <c r="A7" s="285"/>
      <c r="B7" s="288"/>
      <c r="C7" s="152" t="s">
        <v>14</v>
      </c>
      <c r="D7" s="153">
        <v>224415</v>
      </c>
      <c r="E7" s="153">
        <v>243592</v>
      </c>
      <c r="F7" s="154">
        <v>224825</v>
      </c>
      <c r="G7" s="155">
        <f t="shared" si="0"/>
        <v>1.001826972350333</v>
      </c>
      <c r="H7" s="156">
        <f t="shared" si="1"/>
        <v>410</v>
      </c>
      <c r="I7" s="157">
        <v>334203</v>
      </c>
      <c r="J7" s="158">
        <f t="shared" si="2"/>
        <v>0.67271987384912768</v>
      </c>
    </row>
    <row r="8" spans="1:10" ht="21.95" customHeight="1" x14ac:dyDescent="0.15">
      <c r="A8" s="285"/>
      <c r="B8" s="288"/>
      <c r="C8" s="152" t="s">
        <v>15</v>
      </c>
      <c r="D8" s="153">
        <v>3672357</v>
      </c>
      <c r="E8" s="153">
        <v>3691116</v>
      </c>
      <c r="F8" s="154">
        <v>3691116</v>
      </c>
      <c r="G8" s="155">
        <f t="shared" si="0"/>
        <v>1.0051081635037116</v>
      </c>
      <c r="H8" s="156">
        <f t="shared" si="1"/>
        <v>18759</v>
      </c>
      <c r="I8" s="157">
        <v>4002239</v>
      </c>
      <c r="J8" s="158">
        <f t="shared" si="2"/>
        <v>0.9222627634181767</v>
      </c>
    </row>
    <row r="9" spans="1:10" ht="21.95" customHeight="1" x14ac:dyDescent="0.15">
      <c r="A9" s="285"/>
      <c r="B9" s="288"/>
      <c r="C9" s="152" t="s">
        <v>16</v>
      </c>
      <c r="D9" s="153">
        <v>841619</v>
      </c>
      <c r="E9" s="153">
        <v>937081</v>
      </c>
      <c r="F9" s="154">
        <v>796753</v>
      </c>
      <c r="G9" s="155">
        <f t="shared" si="0"/>
        <v>0.94669084229324674</v>
      </c>
      <c r="H9" s="156">
        <f t="shared" si="1"/>
        <v>-44866</v>
      </c>
      <c r="I9" s="157">
        <v>790819</v>
      </c>
      <c r="J9" s="158">
        <f t="shared" si="2"/>
        <v>1.0075036133426232</v>
      </c>
    </row>
    <row r="10" spans="1:10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4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0" ht="21.95" customHeight="1" x14ac:dyDescent="0.15">
      <c r="A11" s="285"/>
      <c r="B11" s="288"/>
      <c r="C11" s="152" t="s">
        <v>18</v>
      </c>
      <c r="D11" s="153">
        <v>3801204</v>
      </c>
      <c r="E11" s="153">
        <v>3839469</v>
      </c>
      <c r="F11" s="154">
        <v>3434068</v>
      </c>
      <c r="G11" s="155">
        <f t="shared" si="0"/>
        <v>0.90341586507853833</v>
      </c>
      <c r="H11" s="156">
        <f t="shared" si="1"/>
        <v>-367136</v>
      </c>
      <c r="I11" s="157">
        <v>3188485</v>
      </c>
      <c r="J11" s="158">
        <f t="shared" si="2"/>
        <v>1.0770218457982397</v>
      </c>
    </row>
    <row r="12" spans="1:10" ht="21.95" customHeight="1" x14ac:dyDescent="0.15">
      <c r="A12" s="285"/>
      <c r="B12" s="288"/>
      <c r="C12" s="152" t="s">
        <v>19</v>
      </c>
      <c r="D12" s="153">
        <v>1165388</v>
      </c>
      <c r="E12" s="153">
        <v>1324991</v>
      </c>
      <c r="F12" s="154">
        <v>1266640</v>
      </c>
      <c r="G12" s="155">
        <f t="shared" si="0"/>
        <v>1.0868826519579746</v>
      </c>
      <c r="H12" s="156">
        <f t="shared" si="1"/>
        <v>101252</v>
      </c>
      <c r="I12" s="157">
        <v>1207248</v>
      </c>
      <c r="J12" s="158">
        <f t="shared" si="2"/>
        <v>1.0491961883556651</v>
      </c>
    </row>
    <row r="13" spans="1:10" ht="21.95" customHeight="1" x14ac:dyDescent="0.15">
      <c r="A13" s="285"/>
      <c r="B13" s="288"/>
      <c r="C13" s="152" t="s">
        <v>20</v>
      </c>
      <c r="D13" s="153">
        <v>88264</v>
      </c>
      <c r="E13" s="153">
        <v>88264</v>
      </c>
      <c r="F13" s="154">
        <v>65727</v>
      </c>
      <c r="G13" s="155">
        <f t="shared" si="0"/>
        <v>0.74466373606453362</v>
      </c>
      <c r="H13" s="156">
        <f t="shared" si="1"/>
        <v>-22537</v>
      </c>
      <c r="I13" s="157">
        <v>72186</v>
      </c>
      <c r="J13" s="158">
        <f t="shared" si="2"/>
        <v>0.91052281605851548</v>
      </c>
    </row>
    <row r="14" spans="1:10" ht="21.95" customHeight="1" x14ac:dyDescent="0.15">
      <c r="A14" s="285"/>
      <c r="B14" s="288"/>
      <c r="C14" s="160" t="s">
        <v>21</v>
      </c>
      <c r="D14" s="161">
        <v>17888</v>
      </c>
      <c r="E14" s="161">
        <v>17888</v>
      </c>
      <c r="F14" s="162">
        <v>40406</v>
      </c>
      <c r="G14" s="163">
        <f t="shared" si="0"/>
        <v>2.2588327370304113</v>
      </c>
      <c r="H14" s="164">
        <f t="shared" si="1"/>
        <v>22518</v>
      </c>
      <c r="I14" s="165">
        <v>36866</v>
      </c>
      <c r="J14" s="166">
        <f t="shared" si="2"/>
        <v>1.0960234362285033</v>
      </c>
    </row>
    <row r="15" spans="1:10" ht="28.5" customHeight="1" x14ac:dyDescent="0.15">
      <c r="A15" s="285"/>
      <c r="B15" s="289"/>
      <c r="C15" s="167" t="s">
        <v>22</v>
      </c>
      <c r="D15" s="168">
        <f>SUM(D5:D14)</f>
        <v>15647398</v>
      </c>
      <c r="E15" s="168">
        <f>SUM(E5:E14)</f>
        <v>16588858</v>
      </c>
      <c r="F15" s="169">
        <f>SUM(F5:F14)</f>
        <v>15575481</v>
      </c>
      <c r="G15" s="170">
        <f t="shared" si="0"/>
        <v>0.99540390038011428</v>
      </c>
      <c r="H15" s="171">
        <f t="shared" si="1"/>
        <v>-71917</v>
      </c>
      <c r="I15" s="172">
        <f>SUM(I5:I14)</f>
        <v>15424548</v>
      </c>
      <c r="J15" s="173">
        <f t="shared" si="2"/>
        <v>1.0097852462192085</v>
      </c>
    </row>
    <row r="16" spans="1:10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7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7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184">
        <v>0</v>
      </c>
      <c r="E18" s="184">
        <v>0</v>
      </c>
      <c r="F18" s="185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192">
        <f>SUM(D16:D18)+D15</f>
        <v>15647398</v>
      </c>
      <c r="E19" s="192">
        <f>SUM(E16:E18)+E15</f>
        <v>16588858</v>
      </c>
      <c r="F19" s="193">
        <f>SUM(F16:F18)+F15</f>
        <v>15575481</v>
      </c>
      <c r="G19" s="194">
        <f>IF(D19=0,0,F19/D19)</f>
        <v>0.99540390038011428</v>
      </c>
      <c r="H19" s="195">
        <f>F19-D19</f>
        <v>-71917</v>
      </c>
      <c r="I19" s="196">
        <f>SUM(I16:I18)+I15</f>
        <v>15424548</v>
      </c>
      <c r="J19" s="197">
        <f>IF(I19=0,0,F19/I19)</f>
        <v>1.0097852462192085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181509</v>
      </c>
      <c r="E23" s="146">
        <v>184186</v>
      </c>
      <c r="F23" s="147">
        <v>180608</v>
      </c>
      <c r="G23" s="148">
        <f t="shared" ref="G23:G32" si="3">IF(D23=0,0,F23/D23)</f>
        <v>0.99503605881802004</v>
      </c>
      <c r="H23" s="149">
        <f>D23-F23</f>
        <v>901</v>
      </c>
      <c r="I23" s="150">
        <v>196408</v>
      </c>
      <c r="J23" s="151">
        <f t="shared" ref="J23:J43" si="4">IF(I23=0,0,F23/I23)</f>
        <v>0.91955521160034215</v>
      </c>
    </row>
    <row r="24" spans="1:10" ht="21.95" customHeight="1" x14ac:dyDescent="0.15">
      <c r="A24" s="285"/>
      <c r="B24" s="288"/>
      <c r="C24" s="152" t="s">
        <v>32</v>
      </c>
      <c r="D24" s="153">
        <v>9087292</v>
      </c>
      <c r="E24" s="153">
        <v>9460310</v>
      </c>
      <c r="F24" s="154">
        <v>9241502</v>
      </c>
      <c r="G24" s="155">
        <f t="shared" si="3"/>
        <v>1.0169698519646997</v>
      </c>
      <c r="H24" s="156">
        <f t="shared" ref="H24:H33" si="5">D24-F24</f>
        <v>-154210</v>
      </c>
      <c r="I24" s="157">
        <v>9263661</v>
      </c>
      <c r="J24" s="158">
        <f t="shared" si="4"/>
        <v>0.99760796514466576</v>
      </c>
    </row>
    <row r="25" spans="1:10" ht="21.95" customHeight="1" x14ac:dyDescent="0.15">
      <c r="A25" s="285"/>
      <c r="B25" s="288"/>
      <c r="C25" s="152" t="s">
        <v>33</v>
      </c>
      <c r="D25" s="153">
        <v>1794463</v>
      </c>
      <c r="E25" s="153">
        <v>1794463</v>
      </c>
      <c r="F25" s="154">
        <v>1604474</v>
      </c>
      <c r="G25" s="155">
        <f t="shared" si="3"/>
        <v>0.89412487189760947</v>
      </c>
      <c r="H25" s="156">
        <f t="shared" si="5"/>
        <v>189989</v>
      </c>
      <c r="I25" s="157">
        <v>1672943</v>
      </c>
      <c r="J25" s="158">
        <f t="shared" si="4"/>
        <v>0.95907272393620102</v>
      </c>
    </row>
    <row r="26" spans="1:10" ht="21.95" customHeight="1" x14ac:dyDescent="0.15">
      <c r="A26" s="285"/>
      <c r="B26" s="288"/>
      <c r="C26" s="152" t="s">
        <v>34</v>
      </c>
      <c r="D26" s="153">
        <v>1146</v>
      </c>
      <c r="E26" s="153">
        <v>1170</v>
      </c>
      <c r="F26" s="154">
        <v>1166</v>
      </c>
      <c r="G26" s="155">
        <f t="shared" si="3"/>
        <v>1.0174520069808028</v>
      </c>
      <c r="H26" s="156">
        <f t="shared" si="5"/>
        <v>-20</v>
      </c>
      <c r="I26" s="157">
        <v>1144</v>
      </c>
      <c r="J26" s="158">
        <f t="shared" si="4"/>
        <v>1.0192307692307692</v>
      </c>
    </row>
    <row r="27" spans="1:10" ht="21.95" customHeight="1" x14ac:dyDescent="0.15">
      <c r="A27" s="285"/>
      <c r="B27" s="288"/>
      <c r="C27" s="152" t="s">
        <v>35</v>
      </c>
      <c r="D27" s="153">
        <v>714</v>
      </c>
      <c r="E27" s="153">
        <v>714</v>
      </c>
      <c r="F27" s="154">
        <v>47</v>
      </c>
      <c r="G27" s="155">
        <f t="shared" si="3"/>
        <v>6.5826330532212887E-2</v>
      </c>
      <c r="H27" s="156">
        <f t="shared" si="5"/>
        <v>667</v>
      </c>
      <c r="I27" s="157">
        <v>60</v>
      </c>
      <c r="J27" s="158">
        <f t="shared" si="4"/>
        <v>0.78333333333333333</v>
      </c>
    </row>
    <row r="28" spans="1:10" ht="21.95" customHeight="1" x14ac:dyDescent="0.15">
      <c r="A28" s="285"/>
      <c r="B28" s="288"/>
      <c r="C28" s="152" t="s">
        <v>36</v>
      </c>
      <c r="D28" s="153">
        <v>636287</v>
      </c>
      <c r="E28" s="153">
        <v>636287</v>
      </c>
      <c r="F28" s="154">
        <v>567907</v>
      </c>
      <c r="G28" s="155">
        <f t="shared" si="3"/>
        <v>0.89253277216099025</v>
      </c>
      <c r="H28" s="156">
        <f t="shared" si="5"/>
        <v>68380</v>
      </c>
      <c r="I28" s="157">
        <v>616362</v>
      </c>
      <c r="J28" s="158">
        <f t="shared" si="4"/>
        <v>0.92138548450423619</v>
      </c>
    </row>
    <row r="29" spans="1:10" ht="21.95" customHeight="1" x14ac:dyDescent="0.15">
      <c r="A29" s="285"/>
      <c r="B29" s="288"/>
      <c r="C29" s="152" t="s">
        <v>37</v>
      </c>
      <c r="D29" s="153">
        <v>3801234</v>
      </c>
      <c r="E29" s="153">
        <v>3839499</v>
      </c>
      <c r="F29" s="154">
        <v>3430715</v>
      </c>
      <c r="G29" s="155">
        <f t="shared" si="3"/>
        <v>0.90252665318683356</v>
      </c>
      <c r="H29" s="156">
        <f t="shared" si="5"/>
        <v>370519</v>
      </c>
      <c r="I29" s="157">
        <v>3409305</v>
      </c>
      <c r="J29" s="158">
        <f t="shared" si="4"/>
        <v>1.0062798722906867</v>
      </c>
    </row>
    <row r="30" spans="1:10" ht="21.95" customHeight="1" x14ac:dyDescent="0.15">
      <c r="A30" s="285"/>
      <c r="B30" s="288"/>
      <c r="C30" s="152" t="s">
        <v>38</v>
      </c>
      <c r="D30" s="153">
        <v>108222</v>
      </c>
      <c r="E30" s="153">
        <v>108222</v>
      </c>
      <c r="F30" s="154">
        <v>99254</v>
      </c>
      <c r="G30" s="155">
        <f t="shared" si="3"/>
        <v>0.91713330006837801</v>
      </c>
      <c r="H30" s="156">
        <f t="shared" si="5"/>
        <v>8968</v>
      </c>
      <c r="I30" s="157">
        <v>105825</v>
      </c>
      <c r="J30" s="158">
        <f t="shared" si="4"/>
        <v>0.93790692180486657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4">
        <v>0</v>
      </c>
      <c r="G31" s="155">
        <f t="shared" si="3"/>
        <v>0</v>
      </c>
      <c r="H31" s="156">
        <f t="shared" si="5"/>
        <v>0</v>
      </c>
      <c r="I31" s="157">
        <v>0</v>
      </c>
      <c r="J31" s="158">
        <f t="shared" si="4"/>
        <v>0</v>
      </c>
    </row>
    <row r="32" spans="1:10" ht="21.95" customHeight="1" x14ac:dyDescent="0.15">
      <c r="A32" s="285"/>
      <c r="B32" s="288"/>
      <c r="C32" s="152" t="s">
        <v>40</v>
      </c>
      <c r="D32" s="153">
        <v>36531</v>
      </c>
      <c r="E32" s="153">
        <v>269007</v>
      </c>
      <c r="F32" s="154">
        <v>232549</v>
      </c>
      <c r="G32" s="155">
        <f t="shared" si="3"/>
        <v>6.365798910514358</v>
      </c>
      <c r="H32" s="156">
        <f t="shared" si="5"/>
        <v>-196018</v>
      </c>
      <c r="I32" s="157">
        <v>357276</v>
      </c>
      <c r="J32" s="158">
        <f t="shared" si="4"/>
        <v>0.65089454651305989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15647398</v>
      </c>
      <c r="E33" s="168">
        <f>SUM(E23:E32)</f>
        <v>16293858</v>
      </c>
      <c r="F33" s="169">
        <f>SUM(F23:F32)</f>
        <v>15358222</v>
      </c>
      <c r="G33" s="170">
        <f>IF(D33=0,0,F33/D33)</f>
        <v>0.98151922766967392</v>
      </c>
      <c r="H33" s="171">
        <f t="shared" si="5"/>
        <v>289176</v>
      </c>
      <c r="I33" s="172">
        <f>SUM(I23:I32)</f>
        <v>15622984</v>
      </c>
      <c r="J33" s="173">
        <f t="shared" si="4"/>
        <v>0.98305304543613437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2">
        <v>0</v>
      </c>
      <c r="G34" s="203"/>
      <c r="H34" s="204"/>
      <c r="I34" s="180">
        <v>0</v>
      </c>
      <c r="J34" s="181">
        <f t="shared" si="4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76">
        <v>295000</v>
      </c>
      <c r="F35" s="177">
        <v>285901</v>
      </c>
      <c r="G35" s="203"/>
      <c r="H35" s="204"/>
      <c r="I35" s="180">
        <v>87516</v>
      </c>
      <c r="J35" s="181">
        <f t="shared" si="4"/>
        <v>3.2668426344896933</v>
      </c>
    </row>
    <row r="36" spans="1:10" ht="21.95" customHeight="1" thickBot="1" x14ac:dyDescent="0.2">
      <c r="A36" s="285"/>
      <c r="B36" s="182" t="s">
        <v>44</v>
      </c>
      <c r="C36" s="183"/>
      <c r="D36" s="161">
        <v>0</v>
      </c>
      <c r="E36" s="184">
        <v>0</v>
      </c>
      <c r="F36" s="185">
        <v>0</v>
      </c>
      <c r="G36" s="205"/>
      <c r="H36" s="206"/>
      <c r="I36" s="188">
        <v>0</v>
      </c>
      <c r="J36" s="189">
        <f t="shared" si="4"/>
        <v>0</v>
      </c>
    </row>
    <row r="37" spans="1:10" ht="28.5" customHeight="1" thickBot="1" x14ac:dyDescent="0.2">
      <c r="A37" s="286"/>
      <c r="B37" s="190" t="s">
        <v>45</v>
      </c>
      <c r="C37" s="191"/>
      <c r="D37" s="192">
        <f>SUM(D34:D36)+D33</f>
        <v>15647398</v>
      </c>
      <c r="E37" s="192">
        <f>SUM(E34:E36)+E33</f>
        <v>16588858</v>
      </c>
      <c r="F37" s="193">
        <f>SUM(F34:F36)+F33</f>
        <v>15644123</v>
      </c>
      <c r="G37" s="194">
        <f>IF(D37=0,0,F37/D37)</f>
        <v>0.99979070002565285</v>
      </c>
      <c r="H37" s="195">
        <f>D37-F37</f>
        <v>3275</v>
      </c>
      <c r="I37" s="207">
        <f>SUM(I34:I36)+I33</f>
        <v>15710500</v>
      </c>
      <c r="J37" s="208">
        <f t="shared" si="4"/>
        <v>0.99577499124789148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217259</v>
      </c>
      <c r="G39" s="213"/>
      <c r="H39" s="214"/>
      <c r="I39" s="215">
        <f>I15-I33</f>
        <v>-198436</v>
      </c>
      <c r="J39" s="216">
        <f t="shared" si="4"/>
        <v>-1.0948567800197544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-68642</v>
      </c>
      <c r="G41" s="221"/>
      <c r="H41" s="222"/>
      <c r="I41" s="223">
        <f>I19-I37</f>
        <v>-285952</v>
      </c>
      <c r="J41" s="224">
        <f t="shared" si="4"/>
        <v>0.24004728066248882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4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4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0" ht="17.25" customHeight="1" x14ac:dyDescent="0.15">
      <c r="A1" s="159" t="str">
        <f>'01 大阪市'!A1</f>
        <v>○国民健康保険財政の予算決算状況【平成28年度】</v>
      </c>
    </row>
    <row r="2" spans="1:10" ht="14.25" thickBot="1" x14ac:dyDescent="0.2">
      <c r="B2" s="137" t="s">
        <v>62</v>
      </c>
      <c r="F2" s="138"/>
      <c r="G2" s="138"/>
      <c r="H2" s="138"/>
      <c r="I2" s="138"/>
      <c r="J2" s="138" t="s">
        <v>1</v>
      </c>
    </row>
    <row r="3" spans="1:10" ht="19.5" customHeight="1" x14ac:dyDescent="0.15">
      <c r="A3" s="275" t="s">
        <v>2</v>
      </c>
      <c r="B3" s="276"/>
      <c r="C3" s="276"/>
      <c r="D3" s="257" t="str">
        <f>'01 大阪市'!D3:H3</f>
        <v>平成28年度</v>
      </c>
      <c r="E3" s="273"/>
      <c r="F3" s="273"/>
      <c r="G3" s="273"/>
      <c r="H3" s="274"/>
      <c r="I3" s="243" t="str">
        <f>'01 大阪市'!I3</f>
        <v>平成27年度</v>
      </c>
      <c r="J3" s="282" t="s">
        <v>3</v>
      </c>
    </row>
    <row r="4" spans="1:10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0" ht="21.95" customHeight="1" x14ac:dyDescent="0.15">
      <c r="A5" s="284" t="s">
        <v>10</v>
      </c>
      <c r="B5" s="287" t="s">
        <v>11</v>
      </c>
      <c r="C5" s="145" t="s">
        <v>12</v>
      </c>
      <c r="D5" s="146">
        <v>5427141</v>
      </c>
      <c r="E5" s="146">
        <v>5427141</v>
      </c>
      <c r="F5" s="147">
        <v>5050454</v>
      </c>
      <c r="G5" s="148">
        <f>IF(D5=0,0,F5/D5)</f>
        <v>0.93059200046580692</v>
      </c>
      <c r="H5" s="149">
        <f>F5-D5</f>
        <v>-376687</v>
      </c>
      <c r="I5" s="150">
        <v>5265223</v>
      </c>
      <c r="J5" s="151">
        <f>IF(I5=0,0,F5/I5)</f>
        <v>0.95920989481357199</v>
      </c>
    </row>
    <row r="6" spans="1:10" ht="21.95" customHeight="1" x14ac:dyDescent="0.15">
      <c r="A6" s="285"/>
      <c r="B6" s="288"/>
      <c r="C6" s="152" t="s">
        <v>13</v>
      </c>
      <c r="D6" s="153">
        <v>6675583</v>
      </c>
      <c r="E6" s="153">
        <v>6677020</v>
      </c>
      <c r="F6" s="154">
        <v>6972799</v>
      </c>
      <c r="G6" s="155">
        <f t="shared" ref="G6:G15" si="0">IF(D6=0,0,F6/D6)</f>
        <v>1.0445228529103749</v>
      </c>
      <c r="H6" s="156">
        <f t="shared" ref="H6:H15" si="1">F6-D6</f>
        <v>297216</v>
      </c>
      <c r="I6" s="157">
        <v>7306200</v>
      </c>
      <c r="J6" s="158">
        <f t="shared" ref="J6:J18" si="2">IF(I6=0,0,F6/I6)</f>
        <v>0.95436738660315901</v>
      </c>
    </row>
    <row r="7" spans="1:10" ht="21.95" customHeight="1" x14ac:dyDescent="0.15">
      <c r="A7" s="285"/>
      <c r="B7" s="288"/>
      <c r="C7" s="152" t="s">
        <v>14</v>
      </c>
      <c r="D7" s="153">
        <v>686371</v>
      </c>
      <c r="E7" s="153">
        <v>686371</v>
      </c>
      <c r="F7" s="154">
        <v>574198</v>
      </c>
      <c r="G7" s="155">
        <f t="shared" si="0"/>
        <v>0.83657089241824023</v>
      </c>
      <c r="H7" s="156">
        <f t="shared" si="1"/>
        <v>-112173</v>
      </c>
      <c r="I7" s="157">
        <v>779292</v>
      </c>
      <c r="J7" s="158">
        <f t="shared" si="2"/>
        <v>0.73682008797729226</v>
      </c>
    </row>
    <row r="8" spans="1:10" ht="21.95" customHeight="1" x14ac:dyDescent="0.15">
      <c r="A8" s="285"/>
      <c r="B8" s="288"/>
      <c r="C8" s="152" t="s">
        <v>15</v>
      </c>
      <c r="D8" s="153">
        <v>8728104</v>
      </c>
      <c r="E8" s="153">
        <v>8728104</v>
      </c>
      <c r="F8" s="154">
        <v>8730400</v>
      </c>
      <c r="G8" s="155">
        <f t="shared" si="0"/>
        <v>1.0002630582770324</v>
      </c>
      <c r="H8" s="156">
        <f t="shared" si="1"/>
        <v>2296</v>
      </c>
      <c r="I8" s="157">
        <v>8224255</v>
      </c>
      <c r="J8" s="158">
        <f t="shared" si="2"/>
        <v>1.0615429604262028</v>
      </c>
    </row>
    <row r="9" spans="1:10" ht="21.95" customHeight="1" x14ac:dyDescent="0.15">
      <c r="A9" s="285"/>
      <c r="B9" s="288"/>
      <c r="C9" s="152" t="s">
        <v>16</v>
      </c>
      <c r="D9" s="153">
        <v>1676663</v>
      </c>
      <c r="E9" s="153">
        <v>1676663</v>
      </c>
      <c r="F9" s="154">
        <v>1650121</v>
      </c>
      <c r="G9" s="155">
        <f t="shared" si="0"/>
        <v>0.98416974669328305</v>
      </c>
      <c r="H9" s="156">
        <f t="shared" si="1"/>
        <v>-26542</v>
      </c>
      <c r="I9" s="157">
        <v>1643744</v>
      </c>
      <c r="J9" s="158">
        <f t="shared" si="2"/>
        <v>1.0038795578873596</v>
      </c>
    </row>
    <row r="10" spans="1:10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4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0" ht="21.95" customHeight="1" x14ac:dyDescent="0.15">
      <c r="A11" s="285"/>
      <c r="B11" s="288"/>
      <c r="C11" s="152" t="s">
        <v>18</v>
      </c>
      <c r="D11" s="153">
        <v>7824929</v>
      </c>
      <c r="E11" s="153">
        <v>7824929</v>
      </c>
      <c r="F11" s="154">
        <v>7071740</v>
      </c>
      <c r="G11" s="155">
        <f t="shared" si="0"/>
        <v>0.90374494132790217</v>
      </c>
      <c r="H11" s="156">
        <f t="shared" si="1"/>
        <v>-753189</v>
      </c>
      <c r="I11" s="157">
        <v>7149997</v>
      </c>
      <c r="J11" s="158">
        <f t="shared" si="2"/>
        <v>0.98905496044264074</v>
      </c>
    </row>
    <row r="12" spans="1:10" ht="21.95" customHeight="1" x14ac:dyDescent="0.15">
      <c r="A12" s="285"/>
      <c r="B12" s="288"/>
      <c r="C12" s="152" t="s">
        <v>19</v>
      </c>
      <c r="D12" s="153">
        <v>2970463</v>
      </c>
      <c r="E12" s="153">
        <v>2933435</v>
      </c>
      <c r="F12" s="154">
        <v>2829385</v>
      </c>
      <c r="G12" s="155">
        <f t="shared" si="0"/>
        <v>0.95250639378440327</v>
      </c>
      <c r="H12" s="156">
        <f t="shared" si="1"/>
        <v>-141078</v>
      </c>
      <c r="I12" s="157">
        <v>2885366</v>
      </c>
      <c r="J12" s="158">
        <f t="shared" si="2"/>
        <v>0.98059830191386466</v>
      </c>
    </row>
    <row r="13" spans="1:10" ht="21.95" customHeight="1" x14ac:dyDescent="0.15">
      <c r="A13" s="285"/>
      <c r="B13" s="288"/>
      <c r="C13" s="152" t="s">
        <v>20</v>
      </c>
      <c r="D13" s="153">
        <v>375918</v>
      </c>
      <c r="E13" s="153">
        <v>375918</v>
      </c>
      <c r="F13" s="154">
        <v>207502</v>
      </c>
      <c r="G13" s="155">
        <f t="shared" si="0"/>
        <v>0.55198740150777559</v>
      </c>
      <c r="H13" s="156">
        <f t="shared" si="1"/>
        <v>-168416</v>
      </c>
      <c r="I13" s="157">
        <v>222338</v>
      </c>
      <c r="J13" s="158">
        <f t="shared" si="2"/>
        <v>0.93327276488949262</v>
      </c>
    </row>
    <row r="14" spans="1:10" ht="21.95" customHeight="1" x14ac:dyDescent="0.15">
      <c r="A14" s="285"/>
      <c r="B14" s="288"/>
      <c r="C14" s="160" t="s">
        <v>21</v>
      </c>
      <c r="D14" s="161">
        <v>59828</v>
      </c>
      <c r="E14" s="161">
        <v>59828</v>
      </c>
      <c r="F14" s="162">
        <v>71465</v>
      </c>
      <c r="G14" s="163">
        <f t="shared" si="0"/>
        <v>1.1945075884201377</v>
      </c>
      <c r="H14" s="164">
        <f t="shared" si="1"/>
        <v>11637</v>
      </c>
      <c r="I14" s="165">
        <v>88586</v>
      </c>
      <c r="J14" s="166">
        <f t="shared" si="2"/>
        <v>0.80673018309890954</v>
      </c>
    </row>
    <row r="15" spans="1:10" ht="28.5" customHeight="1" x14ac:dyDescent="0.15">
      <c r="A15" s="285"/>
      <c r="B15" s="289"/>
      <c r="C15" s="167" t="s">
        <v>22</v>
      </c>
      <c r="D15" s="168">
        <f>SUM(D5:D14)</f>
        <v>34425000</v>
      </c>
      <c r="E15" s="168">
        <f>SUM(E5:E14)</f>
        <v>34389409</v>
      </c>
      <c r="F15" s="169">
        <f>SUM(F5:F14)</f>
        <v>33158064</v>
      </c>
      <c r="G15" s="170">
        <f t="shared" si="0"/>
        <v>0.96319721132897607</v>
      </c>
      <c r="H15" s="171">
        <f t="shared" si="1"/>
        <v>-1266936</v>
      </c>
      <c r="I15" s="172">
        <f>SUM(I5:I14)</f>
        <v>33565001</v>
      </c>
      <c r="J15" s="173">
        <f t="shared" si="2"/>
        <v>0.98787615111347682</v>
      </c>
    </row>
    <row r="16" spans="1:10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7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141511</v>
      </c>
      <c r="F17" s="177">
        <v>192985</v>
      </c>
      <c r="G17" s="178"/>
      <c r="H17" s="179"/>
      <c r="I17" s="180">
        <v>97047</v>
      </c>
      <c r="J17" s="181">
        <f t="shared" si="2"/>
        <v>1.9885725473224314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7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34425000</v>
      </c>
      <c r="E19" s="248">
        <f>SUM(E16:E18)+E15</f>
        <v>34530920</v>
      </c>
      <c r="F19" s="248">
        <f>SUM(F16:F18)+F15</f>
        <v>33351049</v>
      </c>
      <c r="G19" s="194">
        <f>IF(D19=0,0,F19/D19)</f>
        <v>0.96880316630355845</v>
      </c>
      <c r="H19" s="195">
        <f>F19-D19</f>
        <v>-1073951</v>
      </c>
      <c r="I19" s="196">
        <f>SUM(I16:I18)+I15</f>
        <v>33662048</v>
      </c>
      <c r="J19" s="197">
        <f>IF(I19=0,0,F19/I19)</f>
        <v>0.99076113847856195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474244</v>
      </c>
      <c r="E23" s="146">
        <v>438653</v>
      </c>
      <c r="F23" s="147">
        <v>416412</v>
      </c>
      <c r="G23" s="148">
        <f t="shared" ref="G23:G32" si="3">IF(D23=0,0,F23/D23)</f>
        <v>0.87805433489933449</v>
      </c>
      <c r="H23" s="149">
        <f>D23-F23</f>
        <v>57832</v>
      </c>
      <c r="I23" s="150">
        <v>429193</v>
      </c>
      <c r="J23" s="151">
        <f t="shared" ref="J23:J43" si="4">IF(I23=0,0,F23/I23)</f>
        <v>0.97022085635133848</v>
      </c>
    </row>
    <row r="24" spans="1:10" ht="21.95" customHeight="1" x14ac:dyDescent="0.15">
      <c r="A24" s="285"/>
      <c r="B24" s="288"/>
      <c r="C24" s="152" t="s">
        <v>32</v>
      </c>
      <c r="D24" s="153">
        <v>20858810</v>
      </c>
      <c r="E24" s="153">
        <v>20858810</v>
      </c>
      <c r="F24" s="154">
        <v>19877034</v>
      </c>
      <c r="G24" s="155">
        <f t="shared" si="3"/>
        <v>0.9529323101365802</v>
      </c>
      <c r="H24" s="156">
        <f t="shared" ref="H24:H33" si="5">D24-F24</f>
        <v>981776</v>
      </c>
      <c r="I24" s="157">
        <v>20283545</v>
      </c>
      <c r="J24" s="158">
        <f t="shared" si="4"/>
        <v>0.97995858219063781</v>
      </c>
    </row>
    <row r="25" spans="1:10" ht="21.95" customHeight="1" x14ac:dyDescent="0.15">
      <c r="A25" s="285"/>
      <c r="B25" s="288"/>
      <c r="C25" s="152" t="s">
        <v>33</v>
      </c>
      <c r="D25" s="153">
        <v>3451505</v>
      </c>
      <c r="E25" s="153">
        <v>3451505</v>
      </c>
      <c r="F25" s="154">
        <v>3446257</v>
      </c>
      <c r="G25" s="155">
        <f t="shared" si="3"/>
        <v>0.99847950386860229</v>
      </c>
      <c r="H25" s="156">
        <f t="shared" si="5"/>
        <v>5248</v>
      </c>
      <c r="I25" s="157">
        <v>3694170</v>
      </c>
      <c r="J25" s="158">
        <f t="shared" si="4"/>
        <v>0.93289074406429595</v>
      </c>
    </row>
    <row r="26" spans="1:10" ht="21.95" customHeight="1" x14ac:dyDescent="0.15">
      <c r="A26" s="285"/>
      <c r="B26" s="288"/>
      <c r="C26" s="152" t="s">
        <v>34</v>
      </c>
      <c r="D26" s="153">
        <v>4162</v>
      </c>
      <c r="E26" s="153">
        <v>4162</v>
      </c>
      <c r="F26" s="154">
        <v>2462</v>
      </c>
      <c r="G26" s="155">
        <f t="shared" si="3"/>
        <v>0.59154252763094661</v>
      </c>
      <c r="H26" s="156">
        <f t="shared" si="5"/>
        <v>1700</v>
      </c>
      <c r="I26" s="157">
        <v>2508</v>
      </c>
      <c r="J26" s="158">
        <f t="shared" si="4"/>
        <v>0.98165869218500801</v>
      </c>
    </row>
    <row r="27" spans="1:10" ht="21.95" customHeight="1" x14ac:dyDescent="0.15">
      <c r="A27" s="285"/>
      <c r="B27" s="288"/>
      <c r="C27" s="152" t="s">
        <v>35</v>
      </c>
      <c r="D27" s="153">
        <v>111</v>
      </c>
      <c r="E27" s="153">
        <v>111</v>
      </c>
      <c r="F27" s="154">
        <v>101</v>
      </c>
      <c r="G27" s="155">
        <f t="shared" si="3"/>
        <v>0.90990990990990994</v>
      </c>
      <c r="H27" s="156">
        <f t="shared" si="5"/>
        <v>10</v>
      </c>
      <c r="I27" s="157">
        <v>128</v>
      </c>
      <c r="J27" s="158">
        <f t="shared" si="4"/>
        <v>0.7890625</v>
      </c>
    </row>
    <row r="28" spans="1:10" ht="21.95" customHeight="1" x14ac:dyDescent="0.15">
      <c r="A28" s="285"/>
      <c r="B28" s="288"/>
      <c r="C28" s="152" t="s">
        <v>36</v>
      </c>
      <c r="D28" s="153">
        <v>1116513</v>
      </c>
      <c r="E28" s="153">
        <v>1116513</v>
      </c>
      <c r="F28" s="154">
        <v>1114228</v>
      </c>
      <c r="G28" s="155">
        <f t="shared" si="3"/>
        <v>0.99795344971352773</v>
      </c>
      <c r="H28" s="156">
        <f t="shared" si="5"/>
        <v>2285</v>
      </c>
      <c r="I28" s="157">
        <v>1210703</v>
      </c>
      <c r="J28" s="158">
        <f t="shared" si="4"/>
        <v>0.92031489143084633</v>
      </c>
    </row>
    <row r="29" spans="1:10" ht="21.95" customHeight="1" x14ac:dyDescent="0.15">
      <c r="A29" s="285"/>
      <c r="B29" s="288"/>
      <c r="C29" s="152" t="s">
        <v>37</v>
      </c>
      <c r="D29" s="153">
        <v>8101233</v>
      </c>
      <c r="E29" s="153">
        <v>8101233</v>
      </c>
      <c r="F29" s="154">
        <v>7317781</v>
      </c>
      <c r="G29" s="155">
        <f t="shared" si="3"/>
        <v>0.9032922519325145</v>
      </c>
      <c r="H29" s="156">
        <f t="shared" si="5"/>
        <v>783452</v>
      </c>
      <c r="I29" s="157">
        <v>7374696</v>
      </c>
      <c r="J29" s="158">
        <f t="shared" si="4"/>
        <v>0.99228239374206073</v>
      </c>
    </row>
    <row r="30" spans="1:10" ht="21.95" customHeight="1" x14ac:dyDescent="0.15">
      <c r="A30" s="285"/>
      <c r="B30" s="288"/>
      <c r="C30" s="152" t="s">
        <v>38</v>
      </c>
      <c r="D30" s="153">
        <v>281764</v>
      </c>
      <c r="E30" s="153">
        <v>281764</v>
      </c>
      <c r="F30" s="154">
        <v>196736</v>
      </c>
      <c r="G30" s="155">
        <f t="shared" si="3"/>
        <v>0.69822972416632356</v>
      </c>
      <c r="H30" s="156">
        <f t="shared" si="5"/>
        <v>85028</v>
      </c>
      <c r="I30" s="157">
        <v>204149</v>
      </c>
      <c r="J30" s="158">
        <f t="shared" si="4"/>
        <v>0.96368828649662741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4">
        <v>0</v>
      </c>
      <c r="G31" s="155">
        <f t="shared" si="3"/>
        <v>0</v>
      </c>
      <c r="H31" s="156">
        <f t="shared" si="5"/>
        <v>0</v>
      </c>
      <c r="I31" s="157">
        <v>0</v>
      </c>
      <c r="J31" s="158">
        <f t="shared" si="4"/>
        <v>0</v>
      </c>
    </row>
    <row r="32" spans="1:10" ht="21.95" customHeight="1" x14ac:dyDescent="0.15">
      <c r="A32" s="285"/>
      <c r="B32" s="288"/>
      <c r="C32" s="152" t="s">
        <v>40</v>
      </c>
      <c r="D32" s="153">
        <v>120210</v>
      </c>
      <c r="E32" s="153">
        <v>261721</v>
      </c>
      <c r="F32" s="154">
        <v>155878</v>
      </c>
      <c r="G32" s="155">
        <f t="shared" si="3"/>
        <v>1.2967140836868813</v>
      </c>
      <c r="H32" s="156">
        <f t="shared" si="5"/>
        <v>-35668</v>
      </c>
      <c r="I32" s="157">
        <v>268790</v>
      </c>
      <c r="J32" s="158">
        <f t="shared" si="4"/>
        <v>0.57992484839465752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34408552</v>
      </c>
      <c r="E33" s="168">
        <f>SUM(E23:E32)</f>
        <v>34514472</v>
      </c>
      <c r="F33" s="169">
        <f>SUM(F23:F32)</f>
        <v>32526889</v>
      </c>
      <c r="G33" s="170">
        <f>IF(D33=0,0,F33/D33)</f>
        <v>0.94531408935778527</v>
      </c>
      <c r="H33" s="171">
        <f t="shared" si="5"/>
        <v>1881663</v>
      </c>
      <c r="I33" s="172">
        <f>SUM(I23:I32)</f>
        <v>33467882</v>
      </c>
      <c r="J33" s="173">
        <f t="shared" si="4"/>
        <v>0.97188370031901028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2">
        <v>0</v>
      </c>
      <c r="G34" s="203"/>
      <c r="H34" s="204"/>
      <c r="I34" s="180">
        <v>0</v>
      </c>
      <c r="J34" s="181">
        <f t="shared" si="4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76">
        <v>0</v>
      </c>
      <c r="F35" s="177">
        <v>0</v>
      </c>
      <c r="G35" s="203"/>
      <c r="H35" s="204"/>
      <c r="I35" s="180">
        <v>0</v>
      </c>
      <c r="J35" s="181">
        <f t="shared" si="4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16448</v>
      </c>
      <c r="E36" s="246">
        <v>16448</v>
      </c>
      <c r="F36" s="247">
        <v>2793</v>
      </c>
      <c r="G36" s="205"/>
      <c r="H36" s="206"/>
      <c r="I36" s="188">
        <v>1181</v>
      </c>
      <c r="J36" s="189">
        <f t="shared" si="4"/>
        <v>2.3649449618966978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34425000</v>
      </c>
      <c r="E37" s="248">
        <f>SUM(E34:E36)+E33</f>
        <v>34530920</v>
      </c>
      <c r="F37" s="248">
        <f>SUM(F34:F36)+F33</f>
        <v>32529682</v>
      </c>
      <c r="G37" s="194">
        <f>IF(D37=0,0,F37/D37)</f>
        <v>0.94494355846042122</v>
      </c>
      <c r="H37" s="195">
        <f>D37-F37</f>
        <v>1895318</v>
      </c>
      <c r="I37" s="207">
        <f>SUM(I34:I36)+I33</f>
        <v>33469063</v>
      </c>
      <c r="J37" s="208">
        <f t="shared" si="4"/>
        <v>0.97193285632167237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631175</v>
      </c>
      <c r="G39" s="213"/>
      <c r="H39" s="214"/>
      <c r="I39" s="215">
        <f>I15-I33</f>
        <v>97119</v>
      </c>
      <c r="J39" s="216">
        <f t="shared" si="4"/>
        <v>6.4989857803313464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821367</v>
      </c>
      <c r="G41" s="221"/>
      <c r="H41" s="222"/>
      <c r="I41" s="223">
        <f>I19-I37</f>
        <v>192985</v>
      </c>
      <c r="J41" s="224">
        <f t="shared" si="4"/>
        <v>4.2561183511671894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4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4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63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3373448</v>
      </c>
      <c r="E5" s="146">
        <v>3373448</v>
      </c>
      <c r="F5" s="146">
        <v>2861230</v>
      </c>
      <c r="G5" s="148">
        <f>IF(D5=0,0,F5/D5)</f>
        <v>0.84816188066334508</v>
      </c>
      <c r="H5" s="149">
        <f>F5-D5</f>
        <v>-512218</v>
      </c>
      <c r="I5" s="150">
        <v>2951715</v>
      </c>
      <c r="J5" s="151">
        <f>IF(I5=0,0,F5/I5)</f>
        <v>0.96934494014496653</v>
      </c>
    </row>
    <row r="6" spans="1:12" ht="21.95" customHeight="1" x14ac:dyDescent="0.15">
      <c r="A6" s="285"/>
      <c r="B6" s="288"/>
      <c r="C6" s="152" t="s">
        <v>13</v>
      </c>
      <c r="D6" s="153">
        <v>2624628</v>
      </c>
      <c r="E6" s="153">
        <v>2629145</v>
      </c>
      <c r="F6" s="153">
        <v>2647620</v>
      </c>
      <c r="G6" s="155">
        <f t="shared" ref="G6:G15" si="0">IF(D6=0,0,F6/D6)</f>
        <v>1.0087600985739693</v>
      </c>
      <c r="H6" s="156">
        <f t="shared" ref="H6:H15" si="1">F6-D6</f>
        <v>22992</v>
      </c>
      <c r="I6" s="157">
        <v>2555905</v>
      </c>
      <c r="J6" s="158">
        <f t="shared" ref="J6:J18" si="2">IF(I6=0,0,F6/I6)</f>
        <v>1.0358835715724959</v>
      </c>
    </row>
    <row r="7" spans="1:12" ht="21.95" customHeight="1" x14ac:dyDescent="0.15">
      <c r="A7" s="285"/>
      <c r="B7" s="288"/>
      <c r="C7" s="152" t="s">
        <v>14</v>
      </c>
      <c r="D7" s="153">
        <v>393338</v>
      </c>
      <c r="E7" s="153">
        <v>406985</v>
      </c>
      <c r="F7" s="153">
        <v>353507</v>
      </c>
      <c r="G7" s="155">
        <f t="shared" si="0"/>
        <v>0.89873594720062644</v>
      </c>
      <c r="H7" s="156">
        <f t="shared" si="1"/>
        <v>-39831</v>
      </c>
      <c r="I7" s="157">
        <v>549867</v>
      </c>
      <c r="J7" s="158">
        <f t="shared" si="2"/>
        <v>0.64289546381215823</v>
      </c>
    </row>
    <row r="8" spans="1:12" ht="21.95" customHeight="1" x14ac:dyDescent="0.15">
      <c r="A8" s="285"/>
      <c r="B8" s="288"/>
      <c r="C8" s="152" t="s">
        <v>15</v>
      </c>
      <c r="D8" s="153">
        <v>4889926</v>
      </c>
      <c r="E8" s="153">
        <v>4889926</v>
      </c>
      <c r="F8" s="153">
        <v>4907931</v>
      </c>
      <c r="G8" s="155">
        <f t="shared" si="0"/>
        <v>1.003682059810312</v>
      </c>
      <c r="H8" s="156">
        <f t="shared" si="1"/>
        <v>18005</v>
      </c>
      <c r="I8" s="157">
        <v>5063477</v>
      </c>
      <c r="J8" s="158">
        <f t="shared" si="2"/>
        <v>0.96928079262530475</v>
      </c>
    </row>
    <row r="9" spans="1:12" ht="21.95" customHeight="1" x14ac:dyDescent="0.15">
      <c r="A9" s="285"/>
      <c r="B9" s="288"/>
      <c r="C9" s="152" t="s">
        <v>16</v>
      </c>
      <c r="D9" s="153">
        <v>794983</v>
      </c>
      <c r="E9" s="153">
        <v>795620</v>
      </c>
      <c r="F9" s="153">
        <v>743117</v>
      </c>
      <c r="G9" s="155">
        <f t="shared" si="0"/>
        <v>0.93475835332327861</v>
      </c>
      <c r="H9" s="156">
        <f t="shared" si="1"/>
        <v>-51866</v>
      </c>
      <c r="I9" s="157">
        <v>772953</v>
      </c>
      <c r="J9" s="158">
        <f t="shared" si="2"/>
        <v>0.96139998162889595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3220289</v>
      </c>
      <c r="E11" s="153">
        <v>3220289</v>
      </c>
      <c r="F11" s="153">
        <v>2956912</v>
      </c>
      <c r="G11" s="155">
        <f t="shared" si="0"/>
        <v>0.91821324110972646</v>
      </c>
      <c r="H11" s="156">
        <f t="shared" si="1"/>
        <v>-263377</v>
      </c>
      <c r="I11" s="157">
        <v>2891272</v>
      </c>
      <c r="J11" s="158">
        <f t="shared" si="2"/>
        <v>1.0227028103893372</v>
      </c>
    </row>
    <row r="12" spans="1:12" ht="21.95" customHeight="1" x14ac:dyDescent="0.15">
      <c r="A12" s="285"/>
      <c r="B12" s="288"/>
      <c r="C12" s="152" t="s">
        <v>19</v>
      </c>
      <c r="D12" s="153">
        <v>998276</v>
      </c>
      <c r="E12" s="153">
        <v>993168</v>
      </c>
      <c r="F12" s="153">
        <v>978393</v>
      </c>
      <c r="G12" s="155">
        <f t="shared" si="0"/>
        <v>0.98008266251016751</v>
      </c>
      <c r="H12" s="156">
        <f t="shared" si="1"/>
        <v>-19883</v>
      </c>
      <c r="I12" s="157">
        <v>969132</v>
      </c>
      <c r="J12" s="158">
        <f t="shared" si="2"/>
        <v>1.0095559737992348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0</v>
      </c>
      <c r="E13" s="153">
        <v>0</v>
      </c>
      <c r="F13" s="153">
        <v>0</v>
      </c>
      <c r="G13" s="155">
        <f t="shared" si="0"/>
        <v>0</v>
      </c>
      <c r="H13" s="156">
        <f t="shared" si="1"/>
        <v>0</v>
      </c>
      <c r="I13" s="157">
        <v>0</v>
      </c>
      <c r="J13" s="158">
        <f t="shared" si="2"/>
        <v>0</v>
      </c>
    </row>
    <row r="14" spans="1:12" ht="21.95" customHeight="1" x14ac:dyDescent="0.15">
      <c r="A14" s="285"/>
      <c r="B14" s="288"/>
      <c r="C14" s="160" t="s">
        <v>21</v>
      </c>
      <c r="D14" s="161">
        <v>19526</v>
      </c>
      <c r="E14" s="161">
        <v>19526</v>
      </c>
      <c r="F14" s="161">
        <v>24196</v>
      </c>
      <c r="G14" s="163">
        <f t="shared" si="0"/>
        <v>1.2391682884359316</v>
      </c>
      <c r="H14" s="164">
        <f t="shared" si="1"/>
        <v>4670</v>
      </c>
      <c r="I14" s="165">
        <v>526621</v>
      </c>
      <c r="J14" s="166">
        <f t="shared" si="2"/>
        <v>4.5945756056063089E-2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16314414</v>
      </c>
      <c r="E15" s="168">
        <f t="shared" ref="E15:F15" si="3">SUM(E5:E14)</f>
        <v>16328107</v>
      </c>
      <c r="F15" s="169">
        <f t="shared" si="3"/>
        <v>15472906</v>
      </c>
      <c r="G15" s="170">
        <f t="shared" si="0"/>
        <v>0.94841935481102779</v>
      </c>
      <c r="H15" s="171">
        <f t="shared" si="1"/>
        <v>-841508</v>
      </c>
      <c r="I15" s="172">
        <f>SUM(I5:I14)</f>
        <v>16280942</v>
      </c>
      <c r="J15" s="173">
        <f t="shared" si="2"/>
        <v>0.95036921082330494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43126</v>
      </c>
      <c r="F17" s="176">
        <v>654788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16314414</v>
      </c>
      <c r="E19" s="248">
        <f t="shared" ref="E19:F19" si="4">SUM(E16:E18)+E15</f>
        <v>16371233</v>
      </c>
      <c r="F19" s="248">
        <f t="shared" si="4"/>
        <v>16127694</v>
      </c>
      <c r="G19" s="194">
        <f>IF(D19=0,0,F19/D19)</f>
        <v>0.98855490610940733</v>
      </c>
      <c r="H19" s="195">
        <f>F19-D19</f>
        <v>-186720</v>
      </c>
      <c r="I19" s="196">
        <f>SUM(I16:I18)+I15</f>
        <v>16280942</v>
      </c>
      <c r="J19" s="197">
        <f>IF(I19=0,0,F19/I19)</f>
        <v>0.99058727682955938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195650</v>
      </c>
      <c r="E23" s="146">
        <v>190542</v>
      </c>
      <c r="F23" s="146">
        <v>185159</v>
      </c>
      <c r="G23" s="148">
        <f t="shared" ref="G23:G32" si="5">IF(D23=0,0,F23/D23)</f>
        <v>0.94637873754152824</v>
      </c>
      <c r="H23" s="149">
        <f>D23-F23</f>
        <v>10491</v>
      </c>
      <c r="I23" s="150">
        <v>188716</v>
      </c>
      <c r="J23" s="151">
        <f t="shared" ref="J23:J43" si="6">IF(I23=0,0,F23/I23)</f>
        <v>0.98115157167383793</v>
      </c>
    </row>
    <row r="24" spans="1:10" ht="21.95" customHeight="1" x14ac:dyDescent="0.15">
      <c r="A24" s="285"/>
      <c r="B24" s="288"/>
      <c r="C24" s="152" t="s">
        <v>32</v>
      </c>
      <c r="D24" s="153">
        <v>10214554</v>
      </c>
      <c r="E24" s="153">
        <v>10230983</v>
      </c>
      <c r="F24" s="153">
        <v>9469590</v>
      </c>
      <c r="G24" s="155">
        <f t="shared" si="5"/>
        <v>0.92706837714108714</v>
      </c>
      <c r="H24" s="156">
        <f t="shared" ref="H24:H33" si="7">D24-F24</f>
        <v>744964</v>
      </c>
      <c r="I24" s="157">
        <v>9689920</v>
      </c>
      <c r="J24" s="158">
        <f t="shared" si="6"/>
        <v>0.97726193817905616</v>
      </c>
    </row>
    <row r="25" spans="1:10" ht="21.95" customHeight="1" x14ac:dyDescent="0.15">
      <c r="A25" s="285"/>
      <c r="B25" s="288"/>
      <c r="C25" s="152" t="s">
        <v>33</v>
      </c>
      <c r="D25" s="153">
        <v>1585465</v>
      </c>
      <c r="E25" s="153">
        <v>1585465</v>
      </c>
      <c r="F25" s="153">
        <v>1582277</v>
      </c>
      <c r="G25" s="155">
        <f t="shared" si="5"/>
        <v>0.99798923344255475</v>
      </c>
      <c r="H25" s="156">
        <f t="shared" si="7"/>
        <v>3188</v>
      </c>
      <c r="I25" s="157">
        <v>1651368</v>
      </c>
      <c r="J25" s="158">
        <f t="shared" si="6"/>
        <v>0.95816135470712771</v>
      </c>
    </row>
    <row r="26" spans="1:10" ht="21.95" customHeight="1" x14ac:dyDescent="0.15">
      <c r="A26" s="285"/>
      <c r="B26" s="288"/>
      <c r="C26" s="152" t="s">
        <v>34</v>
      </c>
      <c r="D26" s="153">
        <v>1004</v>
      </c>
      <c r="E26" s="153">
        <v>1161</v>
      </c>
      <c r="F26" s="153">
        <v>1160</v>
      </c>
      <c r="G26" s="155">
        <f t="shared" si="5"/>
        <v>1.155378486055777</v>
      </c>
      <c r="H26" s="156">
        <f t="shared" si="7"/>
        <v>-156</v>
      </c>
      <c r="I26" s="157">
        <v>1150</v>
      </c>
      <c r="J26" s="158">
        <f t="shared" si="6"/>
        <v>1.008695652173913</v>
      </c>
    </row>
    <row r="27" spans="1:10" ht="21.95" customHeight="1" x14ac:dyDescent="0.15">
      <c r="A27" s="285"/>
      <c r="B27" s="288"/>
      <c r="C27" s="152" t="s">
        <v>35</v>
      </c>
      <c r="D27" s="153">
        <v>50</v>
      </c>
      <c r="E27" s="153">
        <v>50</v>
      </c>
      <c r="F27" s="153">
        <v>45</v>
      </c>
      <c r="G27" s="155">
        <f t="shared" si="5"/>
        <v>0.9</v>
      </c>
      <c r="H27" s="156">
        <f t="shared" si="7"/>
        <v>5</v>
      </c>
      <c r="I27" s="157">
        <v>57</v>
      </c>
      <c r="J27" s="158">
        <f t="shared" si="6"/>
        <v>0.78947368421052633</v>
      </c>
    </row>
    <row r="28" spans="1:10" ht="21.95" customHeight="1" x14ac:dyDescent="0.15">
      <c r="A28" s="285"/>
      <c r="B28" s="288"/>
      <c r="C28" s="152" t="s">
        <v>36</v>
      </c>
      <c r="D28" s="153">
        <v>530187</v>
      </c>
      <c r="E28" s="153">
        <v>530187</v>
      </c>
      <c r="F28" s="153">
        <v>527859</v>
      </c>
      <c r="G28" s="155">
        <f t="shared" si="5"/>
        <v>0.99560909641315232</v>
      </c>
      <c r="H28" s="156">
        <f t="shared" si="7"/>
        <v>2328</v>
      </c>
      <c r="I28" s="157">
        <v>568137</v>
      </c>
      <c r="J28" s="158">
        <f t="shared" si="6"/>
        <v>0.92910512781248189</v>
      </c>
    </row>
    <row r="29" spans="1:10" ht="21.95" customHeight="1" x14ac:dyDescent="0.15">
      <c r="A29" s="285"/>
      <c r="B29" s="288"/>
      <c r="C29" s="152" t="s">
        <v>37</v>
      </c>
      <c r="D29" s="153">
        <v>3638672</v>
      </c>
      <c r="E29" s="153">
        <v>3638672</v>
      </c>
      <c r="F29" s="153">
        <v>3281290</v>
      </c>
      <c r="G29" s="155">
        <f t="shared" si="5"/>
        <v>0.90178229859685077</v>
      </c>
      <c r="H29" s="156">
        <f t="shared" si="7"/>
        <v>357382</v>
      </c>
      <c r="I29" s="157">
        <v>3266496</v>
      </c>
      <c r="J29" s="158">
        <f t="shared" si="6"/>
        <v>1.0045290121279806</v>
      </c>
    </row>
    <row r="30" spans="1:10" ht="21.95" customHeight="1" x14ac:dyDescent="0.15">
      <c r="A30" s="285"/>
      <c r="B30" s="288"/>
      <c r="C30" s="152" t="s">
        <v>38</v>
      </c>
      <c r="D30" s="153">
        <v>129232</v>
      </c>
      <c r="E30" s="153">
        <v>129232</v>
      </c>
      <c r="F30" s="153">
        <v>97388</v>
      </c>
      <c r="G30" s="155">
        <f t="shared" si="5"/>
        <v>0.75359044199579051</v>
      </c>
      <c r="H30" s="156">
        <f t="shared" si="7"/>
        <v>31844</v>
      </c>
      <c r="I30" s="157">
        <v>104058</v>
      </c>
      <c r="J30" s="158">
        <f t="shared" si="6"/>
        <v>0.93590113206096603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19600</v>
      </c>
      <c r="E32" s="153">
        <v>64941</v>
      </c>
      <c r="F32" s="153">
        <v>57915</v>
      </c>
      <c r="G32" s="155">
        <f t="shared" si="5"/>
        <v>2.9548469387755101</v>
      </c>
      <c r="H32" s="156">
        <f t="shared" si="7"/>
        <v>-38315</v>
      </c>
      <c r="I32" s="157">
        <v>156252</v>
      </c>
      <c r="J32" s="158">
        <f t="shared" si="6"/>
        <v>0.37065125566392748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16314414</v>
      </c>
      <c r="E33" s="168">
        <f>SUM(E23:E32)</f>
        <v>16371233</v>
      </c>
      <c r="F33" s="169">
        <f>SUM(F23:F32)</f>
        <v>15202683</v>
      </c>
      <c r="G33" s="170">
        <f>IF(D33=0,0,F33/D33)</f>
        <v>0.9318559036199523</v>
      </c>
      <c r="H33" s="171">
        <f t="shared" si="7"/>
        <v>1111731</v>
      </c>
      <c r="I33" s="172">
        <f>SUM(I23:I32)</f>
        <v>15626154</v>
      </c>
      <c r="J33" s="173">
        <f t="shared" si="6"/>
        <v>0.97289985750812391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16314414</v>
      </c>
      <c r="E37" s="248">
        <f>SUM(E34:E36)+E33</f>
        <v>16371233</v>
      </c>
      <c r="F37" s="248">
        <f>SUM(F34:F36)+F33</f>
        <v>15202683</v>
      </c>
      <c r="G37" s="194">
        <f>IF(D37=0,0,F37/D37)</f>
        <v>0.9318559036199523</v>
      </c>
      <c r="H37" s="195">
        <f>D37-F37</f>
        <v>1111731</v>
      </c>
      <c r="I37" s="207">
        <f>SUM(I34:I36)+I33</f>
        <v>15626154</v>
      </c>
      <c r="J37" s="208">
        <f t="shared" si="6"/>
        <v>0.97289985750812391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270223</v>
      </c>
      <c r="G39" s="213"/>
      <c r="H39" s="214"/>
      <c r="I39" s="215">
        <f>I15-I33</f>
        <v>654788</v>
      </c>
      <c r="J39" s="216">
        <f t="shared" si="6"/>
        <v>0.41268777069830237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925011</v>
      </c>
      <c r="G41" s="221"/>
      <c r="H41" s="222"/>
      <c r="I41" s="223">
        <f>I19-I37</f>
        <v>654788</v>
      </c>
      <c r="J41" s="224">
        <f t="shared" si="6"/>
        <v>1.4126877706983023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64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3681054</v>
      </c>
      <c r="E5" s="146">
        <v>3681054</v>
      </c>
      <c r="F5" s="146">
        <v>3101305</v>
      </c>
      <c r="G5" s="148">
        <f>IF(D5=0,0,F5/D5)</f>
        <v>0.84250461960079914</v>
      </c>
      <c r="H5" s="149">
        <f>F5-D5</f>
        <v>-579749</v>
      </c>
      <c r="I5" s="150">
        <v>3180060</v>
      </c>
      <c r="J5" s="151">
        <f>IF(I5=0,0,F5/I5)</f>
        <v>0.97523474399854093</v>
      </c>
    </row>
    <row r="6" spans="1:12" ht="21.95" customHeight="1" x14ac:dyDescent="0.15">
      <c r="A6" s="285"/>
      <c r="B6" s="288"/>
      <c r="C6" s="152" t="s">
        <v>13</v>
      </c>
      <c r="D6" s="153">
        <v>4122670</v>
      </c>
      <c r="E6" s="153">
        <v>4139096</v>
      </c>
      <c r="F6" s="153">
        <v>3925230</v>
      </c>
      <c r="G6" s="155">
        <f t="shared" ref="G6:G15" si="0">IF(D6=0,0,F6/D6)</f>
        <v>0.95210870625104604</v>
      </c>
      <c r="H6" s="156">
        <f t="shared" ref="H6:H15" si="1">F6-D6</f>
        <v>-197440</v>
      </c>
      <c r="I6" s="157">
        <v>3966122</v>
      </c>
      <c r="J6" s="158">
        <f t="shared" ref="J6:J18" si="2">IF(I6=0,0,F6/I6)</f>
        <v>0.98968967671695429</v>
      </c>
    </row>
    <row r="7" spans="1:12" ht="21.95" customHeight="1" x14ac:dyDescent="0.15">
      <c r="A7" s="285"/>
      <c r="B7" s="288"/>
      <c r="C7" s="152" t="s">
        <v>14</v>
      </c>
      <c r="D7" s="153">
        <v>239798</v>
      </c>
      <c r="E7" s="153">
        <v>239798</v>
      </c>
      <c r="F7" s="153">
        <v>247936</v>
      </c>
      <c r="G7" s="155">
        <f t="shared" si="0"/>
        <v>1.0339368968882143</v>
      </c>
      <c r="H7" s="156">
        <f t="shared" si="1"/>
        <v>8138</v>
      </c>
      <c r="I7" s="157">
        <v>325721</v>
      </c>
      <c r="J7" s="158">
        <f t="shared" si="2"/>
        <v>0.76119132631915043</v>
      </c>
    </row>
    <row r="8" spans="1:12" ht="21.95" customHeight="1" x14ac:dyDescent="0.15">
      <c r="A8" s="285"/>
      <c r="B8" s="288"/>
      <c r="C8" s="152" t="s">
        <v>15</v>
      </c>
      <c r="D8" s="153">
        <v>4622810</v>
      </c>
      <c r="E8" s="153">
        <v>4649624</v>
      </c>
      <c r="F8" s="153">
        <v>4697572</v>
      </c>
      <c r="G8" s="155">
        <f t="shared" si="0"/>
        <v>1.0161724146136224</v>
      </c>
      <c r="H8" s="156">
        <f t="shared" si="1"/>
        <v>74762</v>
      </c>
      <c r="I8" s="157">
        <v>4848215</v>
      </c>
      <c r="J8" s="158">
        <f t="shared" si="2"/>
        <v>0.96892815190745463</v>
      </c>
    </row>
    <row r="9" spans="1:12" ht="21.95" customHeight="1" x14ac:dyDescent="0.15">
      <c r="A9" s="285"/>
      <c r="B9" s="288"/>
      <c r="C9" s="152" t="s">
        <v>16</v>
      </c>
      <c r="D9" s="153">
        <v>978089</v>
      </c>
      <c r="E9" s="153">
        <v>982031</v>
      </c>
      <c r="F9" s="153">
        <v>836703</v>
      </c>
      <c r="G9" s="155">
        <f t="shared" si="0"/>
        <v>0.85544669247890526</v>
      </c>
      <c r="H9" s="156">
        <f t="shared" si="1"/>
        <v>-141386</v>
      </c>
      <c r="I9" s="157">
        <v>822884</v>
      </c>
      <c r="J9" s="158">
        <f t="shared" si="2"/>
        <v>1.0167933754939944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4553125</v>
      </c>
      <c r="E11" s="153">
        <v>4554157</v>
      </c>
      <c r="F11" s="153">
        <v>4259212</v>
      </c>
      <c r="G11" s="155">
        <f t="shared" si="0"/>
        <v>0.935448071379547</v>
      </c>
      <c r="H11" s="156">
        <f t="shared" si="1"/>
        <v>-293913</v>
      </c>
      <c r="I11" s="157">
        <v>4235263</v>
      </c>
      <c r="J11" s="158">
        <f t="shared" si="2"/>
        <v>1.0056546665460917</v>
      </c>
    </row>
    <row r="12" spans="1:12" ht="21.95" customHeight="1" x14ac:dyDescent="0.15">
      <c r="A12" s="285"/>
      <c r="B12" s="288"/>
      <c r="C12" s="152" t="s">
        <v>19</v>
      </c>
      <c r="D12" s="153">
        <v>1498174</v>
      </c>
      <c r="E12" s="153">
        <v>1498174</v>
      </c>
      <c r="F12" s="153">
        <v>1492597</v>
      </c>
      <c r="G12" s="155">
        <f t="shared" si="0"/>
        <v>0.99627746843824549</v>
      </c>
      <c r="H12" s="156">
        <f t="shared" si="1"/>
        <v>-5577</v>
      </c>
      <c r="I12" s="157">
        <v>1555117</v>
      </c>
      <c r="J12" s="158">
        <f t="shared" si="2"/>
        <v>0.95979723712106546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140000</v>
      </c>
      <c r="E13" s="153">
        <v>140000</v>
      </c>
      <c r="F13" s="153">
        <v>144276</v>
      </c>
      <c r="G13" s="155">
        <f t="shared" si="0"/>
        <v>1.0305428571428572</v>
      </c>
      <c r="H13" s="156">
        <f t="shared" si="1"/>
        <v>4276</v>
      </c>
      <c r="I13" s="157">
        <v>147095</v>
      </c>
      <c r="J13" s="158">
        <f t="shared" si="2"/>
        <v>0.98083551446344197</v>
      </c>
    </row>
    <row r="14" spans="1:12" ht="21.95" customHeight="1" x14ac:dyDescent="0.15">
      <c r="A14" s="285"/>
      <c r="B14" s="288"/>
      <c r="C14" s="160" t="s">
        <v>21</v>
      </c>
      <c r="D14" s="161">
        <v>233280</v>
      </c>
      <c r="E14" s="161">
        <v>3067370</v>
      </c>
      <c r="F14" s="161">
        <v>27040</v>
      </c>
      <c r="G14" s="163">
        <f t="shared" si="0"/>
        <v>0.11591220850480109</v>
      </c>
      <c r="H14" s="164">
        <f t="shared" si="1"/>
        <v>-206240</v>
      </c>
      <c r="I14" s="165">
        <v>24330</v>
      </c>
      <c r="J14" s="166">
        <f t="shared" si="2"/>
        <v>1.1113851212494863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20069000</v>
      </c>
      <c r="E15" s="168">
        <f t="shared" ref="E15:F15" si="3">SUM(E5:E14)</f>
        <v>22951304</v>
      </c>
      <c r="F15" s="169">
        <f t="shared" si="3"/>
        <v>18731871</v>
      </c>
      <c r="G15" s="170">
        <f t="shared" si="0"/>
        <v>0.93337341172953314</v>
      </c>
      <c r="H15" s="171">
        <f t="shared" si="1"/>
        <v>-1337129</v>
      </c>
      <c r="I15" s="172">
        <f>SUM(I5:I14)</f>
        <v>19104807</v>
      </c>
      <c r="J15" s="173">
        <f t="shared" si="2"/>
        <v>0.9804794678114257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20069000</v>
      </c>
      <c r="E19" s="248">
        <f t="shared" ref="E19:F19" si="4">SUM(E16:E18)+E15</f>
        <v>22951304</v>
      </c>
      <c r="F19" s="248">
        <f t="shared" si="4"/>
        <v>18731871</v>
      </c>
      <c r="G19" s="194">
        <f>IF(D19=0,0,F19/D19)</f>
        <v>0.93337341172953314</v>
      </c>
      <c r="H19" s="195">
        <f>F19-D19</f>
        <v>-1337129</v>
      </c>
      <c r="I19" s="196">
        <f>SUM(I16:I18)+I15</f>
        <v>19104807</v>
      </c>
      <c r="J19" s="197">
        <f>IF(I19=0,0,F19/I19)</f>
        <v>0.9804794678114257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255210</v>
      </c>
      <c r="E23" s="146">
        <v>255052</v>
      </c>
      <c r="F23" s="146">
        <v>242325</v>
      </c>
      <c r="G23" s="148">
        <f t="shared" ref="G23:G32" si="5">IF(D23=0,0,F23/D23)</f>
        <v>0.94951216645115788</v>
      </c>
      <c r="H23" s="149">
        <f>D23-F23</f>
        <v>12885</v>
      </c>
      <c r="I23" s="150">
        <v>279415</v>
      </c>
      <c r="J23" s="151">
        <f t="shared" ref="J23:J43" si="6">IF(I23=0,0,F23/I23)</f>
        <v>0.86725837911350501</v>
      </c>
    </row>
    <row r="24" spans="1:10" ht="21.95" customHeight="1" x14ac:dyDescent="0.15">
      <c r="A24" s="285"/>
      <c r="B24" s="288"/>
      <c r="C24" s="152" t="s">
        <v>32</v>
      </c>
      <c r="D24" s="153">
        <v>11988945</v>
      </c>
      <c r="E24" s="153">
        <v>12056294</v>
      </c>
      <c r="F24" s="153">
        <v>11298454</v>
      </c>
      <c r="G24" s="155">
        <f t="shared" si="5"/>
        <v>0.94240602488375746</v>
      </c>
      <c r="H24" s="156">
        <f t="shared" ref="H24:H33" si="7">D24-F24</f>
        <v>690491</v>
      </c>
      <c r="I24" s="157">
        <v>11613190</v>
      </c>
      <c r="J24" s="158">
        <f t="shared" si="6"/>
        <v>0.97289840259222482</v>
      </c>
    </row>
    <row r="25" spans="1:10" ht="21.95" customHeight="1" x14ac:dyDescent="0.15">
      <c r="A25" s="285"/>
      <c r="B25" s="288"/>
      <c r="C25" s="152" t="s">
        <v>33</v>
      </c>
      <c r="D25" s="153">
        <v>1947033</v>
      </c>
      <c r="E25" s="153">
        <v>1947033</v>
      </c>
      <c r="F25" s="153">
        <v>1925366</v>
      </c>
      <c r="G25" s="155">
        <f t="shared" si="5"/>
        <v>0.98887178594302205</v>
      </c>
      <c r="H25" s="156">
        <f t="shared" si="7"/>
        <v>21667</v>
      </c>
      <c r="I25" s="157">
        <v>2014416</v>
      </c>
      <c r="J25" s="158">
        <f t="shared" si="6"/>
        <v>0.95579363944686702</v>
      </c>
    </row>
    <row r="26" spans="1:10" ht="21.95" customHeight="1" x14ac:dyDescent="0.15">
      <c r="A26" s="285"/>
      <c r="B26" s="288"/>
      <c r="C26" s="152" t="s">
        <v>34</v>
      </c>
      <c r="D26" s="153">
        <v>1311</v>
      </c>
      <c r="E26" s="153">
        <v>1396</v>
      </c>
      <c r="F26" s="153">
        <v>1375</v>
      </c>
      <c r="G26" s="155">
        <f t="shared" si="5"/>
        <v>1.0488176964149505</v>
      </c>
      <c r="H26" s="156">
        <f t="shared" si="7"/>
        <v>-64</v>
      </c>
      <c r="I26" s="157">
        <v>1335</v>
      </c>
      <c r="J26" s="158">
        <f t="shared" si="6"/>
        <v>1.0299625468164795</v>
      </c>
    </row>
    <row r="27" spans="1:10" ht="21.95" customHeight="1" x14ac:dyDescent="0.15">
      <c r="A27" s="285"/>
      <c r="B27" s="288"/>
      <c r="C27" s="152" t="s">
        <v>35</v>
      </c>
      <c r="D27" s="153">
        <v>74</v>
      </c>
      <c r="E27" s="153">
        <v>74</v>
      </c>
      <c r="F27" s="153">
        <v>58</v>
      </c>
      <c r="G27" s="155">
        <f t="shared" si="5"/>
        <v>0.78378378378378377</v>
      </c>
      <c r="H27" s="156">
        <f t="shared" si="7"/>
        <v>16</v>
      </c>
      <c r="I27" s="157">
        <v>74</v>
      </c>
      <c r="J27" s="158">
        <f t="shared" si="6"/>
        <v>0.78378378378378377</v>
      </c>
    </row>
    <row r="28" spans="1:10" ht="21.95" customHeight="1" x14ac:dyDescent="0.15">
      <c r="A28" s="285"/>
      <c r="B28" s="288"/>
      <c r="C28" s="152" t="s">
        <v>36</v>
      </c>
      <c r="D28" s="153">
        <v>729247</v>
      </c>
      <c r="E28" s="153">
        <v>729247</v>
      </c>
      <c r="F28" s="153">
        <v>719588</v>
      </c>
      <c r="G28" s="155">
        <f t="shared" si="5"/>
        <v>0.98675483066779845</v>
      </c>
      <c r="H28" s="156">
        <f t="shared" si="7"/>
        <v>9659</v>
      </c>
      <c r="I28" s="157">
        <v>757085</v>
      </c>
      <c r="J28" s="158">
        <f t="shared" si="6"/>
        <v>0.95047187568106617</v>
      </c>
    </row>
    <row r="29" spans="1:10" ht="21.95" customHeight="1" x14ac:dyDescent="0.15">
      <c r="A29" s="285"/>
      <c r="B29" s="288"/>
      <c r="C29" s="152" t="s">
        <v>37</v>
      </c>
      <c r="D29" s="153">
        <v>4681890</v>
      </c>
      <c r="E29" s="153">
        <v>4681890</v>
      </c>
      <c r="F29" s="153">
        <v>4227415</v>
      </c>
      <c r="G29" s="155">
        <f t="shared" si="5"/>
        <v>0.90292915895076564</v>
      </c>
      <c r="H29" s="156">
        <f t="shared" si="7"/>
        <v>454475</v>
      </c>
      <c r="I29" s="157">
        <v>4265720</v>
      </c>
      <c r="J29" s="158">
        <f t="shared" si="6"/>
        <v>0.99102027324812692</v>
      </c>
    </row>
    <row r="30" spans="1:10" ht="21.95" customHeight="1" x14ac:dyDescent="0.15">
      <c r="A30" s="285"/>
      <c r="B30" s="288"/>
      <c r="C30" s="152" t="s">
        <v>38</v>
      </c>
      <c r="D30" s="153">
        <v>112674</v>
      </c>
      <c r="E30" s="153">
        <v>112674</v>
      </c>
      <c r="F30" s="153">
        <v>99254</v>
      </c>
      <c r="G30" s="155">
        <f t="shared" si="5"/>
        <v>0.88089532633970569</v>
      </c>
      <c r="H30" s="156">
        <f t="shared" si="7"/>
        <v>13420</v>
      </c>
      <c r="I30" s="157">
        <v>101927</v>
      </c>
      <c r="J30" s="158">
        <f t="shared" si="6"/>
        <v>0.97377534902430174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315749</v>
      </c>
      <c r="E32" s="153">
        <v>400619</v>
      </c>
      <c r="F32" s="153">
        <v>91377</v>
      </c>
      <c r="G32" s="155">
        <f t="shared" si="5"/>
        <v>0.28939759112459579</v>
      </c>
      <c r="H32" s="156">
        <f t="shared" si="7"/>
        <v>224372</v>
      </c>
      <c r="I32" s="157">
        <v>104949</v>
      </c>
      <c r="J32" s="158">
        <f t="shared" si="6"/>
        <v>0.87068004459308812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20032133</v>
      </c>
      <c r="E33" s="168">
        <f>SUM(E23:E32)</f>
        <v>20184279</v>
      </c>
      <c r="F33" s="169">
        <f>SUM(F23:F32)</f>
        <v>18605212</v>
      </c>
      <c r="G33" s="170">
        <f>IF(D33=0,0,F33/D33)</f>
        <v>0.92876839425936319</v>
      </c>
      <c r="H33" s="171">
        <f t="shared" si="7"/>
        <v>1426921</v>
      </c>
      <c r="I33" s="172">
        <f>SUM(I23:I32)</f>
        <v>19138111</v>
      </c>
      <c r="J33" s="173">
        <f t="shared" si="6"/>
        <v>0.97215508886953372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2730000</v>
      </c>
      <c r="F35" s="161">
        <v>2709215</v>
      </c>
      <c r="G35" s="203"/>
      <c r="H35" s="204"/>
      <c r="I35" s="180">
        <v>2662336</v>
      </c>
      <c r="J35" s="181">
        <f t="shared" si="6"/>
        <v>1.0176082207504988</v>
      </c>
    </row>
    <row r="36" spans="1:10" ht="21.95" customHeight="1" thickBot="1" x14ac:dyDescent="0.2">
      <c r="A36" s="285"/>
      <c r="B36" s="182" t="s">
        <v>44</v>
      </c>
      <c r="C36" s="183"/>
      <c r="D36" s="146">
        <v>36867</v>
      </c>
      <c r="E36" s="146">
        <v>36867</v>
      </c>
      <c r="F36" s="146">
        <v>11391</v>
      </c>
      <c r="G36" s="205"/>
      <c r="H36" s="206"/>
      <c r="I36" s="188">
        <v>13575</v>
      </c>
      <c r="J36" s="189">
        <f t="shared" si="6"/>
        <v>0.83911602209944747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20069000</v>
      </c>
      <c r="E37" s="248">
        <f>SUM(E34:E36)+E33</f>
        <v>22951146</v>
      </c>
      <c r="F37" s="248">
        <f>SUM(F34:F36)+F33</f>
        <v>21325818</v>
      </c>
      <c r="G37" s="194">
        <f>IF(D37=0,0,F37/D37)</f>
        <v>1.062624844287209</v>
      </c>
      <c r="H37" s="195">
        <f>D37-F37</f>
        <v>-1256818</v>
      </c>
      <c r="I37" s="207">
        <f>SUM(I34:I36)+I33</f>
        <v>21814022</v>
      </c>
      <c r="J37" s="208">
        <f t="shared" si="6"/>
        <v>0.97761971634575229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126659</v>
      </c>
      <c r="G39" s="213"/>
      <c r="H39" s="214"/>
      <c r="I39" s="215">
        <f>I15-I33</f>
        <v>-33304</v>
      </c>
      <c r="J39" s="216">
        <f t="shared" si="6"/>
        <v>-3.8031167427336054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-2593947</v>
      </c>
      <c r="G41" s="221"/>
      <c r="H41" s="222"/>
      <c r="I41" s="223">
        <f>I19-I37</f>
        <v>-2709215</v>
      </c>
      <c r="J41" s="224">
        <f t="shared" si="6"/>
        <v>0.95745335826060318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65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3691798</v>
      </c>
      <c r="E5" s="146">
        <v>3691798</v>
      </c>
      <c r="F5" s="146">
        <v>3068079</v>
      </c>
      <c r="G5" s="148">
        <f>IF(D5=0,0,F5/D5)</f>
        <v>0.83105278241117198</v>
      </c>
      <c r="H5" s="149">
        <f>F5-D5</f>
        <v>-623719</v>
      </c>
      <c r="I5" s="150">
        <v>2981583</v>
      </c>
      <c r="J5" s="151">
        <f>IF(I5=0,0,F5/I5)</f>
        <v>1.0290100929606856</v>
      </c>
    </row>
    <row r="6" spans="1:12" ht="21.95" customHeight="1" x14ac:dyDescent="0.15">
      <c r="A6" s="285"/>
      <c r="B6" s="288"/>
      <c r="C6" s="152" t="s">
        <v>13</v>
      </c>
      <c r="D6" s="153">
        <v>3886909</v>
      </c>
      <c r="E6" s="153">
        <v>3919206</v>
      </c>
      <c r="F6" s="153">
        <v>3744321</v>
      </c>
      <c r="G6" s="155">
        <f t="shared" ref="G6:G15" si="0">IF(D6=0,0,F6/D6)</f>
        <v>0.96331583785470665</v>
      </c>
      <c r="H6" s="156">
        <f t="shared" ref="H6:H15" si="1">F6-D6</f>
        <v>-142588</v>
      </c>
      <c r="I6" s="157">
        <v>4013181</v>
      </c>
      <c r="J6" s="158">
        <f t="shared" ref="J6:J18" si="2">IF(I6=0,0,F6/I6)</f>
        <v>0.93300576276026426</v>
      </c>
    </row>
    <row r="7" spans="1:12" ht="21.95" customHeight="1" x14ac:dyDescent="0.15">
      <c r="A7" s="285"/>
      <c r="B7" s="288"/>
      <c r="C7" s="152" t="s">
        <v>14</v>
      </c>
      <c r="D7" s="153">
        <v>254256</v>
      </c>
      <c r="E7" s="153">
        <v>448907</v>
      </c>
      <c r="F7" s="153">
        <v>489925</v>
      </c>
      <c r="G7" s="155">
        <f t="shared" si="0"/>
        <v>1.9268965137499214</v>
      </c>
      <c r="H7" s="156">
        <f t="shared" si="1"/>
        <v>235669</v>
      </c>
      <c r="I7" s="157">
        <v>273883</v>
      </c>
      <c r="J7" s="158">
        <f t="shared" si="2"/>
        <v>1.7888112807293626</v>
      </c>
    </row>
    <row r="8" spans="1:12" ht="21.95" customHeight="1" x14ac:dyDescent="0.15">
      <c r="A8" s="285"/>
      <c r="B8" s="288"/>
      <c r="C8" s="152" t="s">
        <v>15</v>
      </c>
      <c r="D8" s="153">
        <v>3785270</v>
      </c>
      <c r="E8" s="153">
        <v>3785270</v>
      </c>
      <c r="F8" s="153">
        <v>3786189</v>
      </c>
      <c r="G8" s="155">
        <f t="shared" si="0"/>
        <v>1.0002427832096521</v>
      </c>
      <c r="H8" s="156">
        <f t="shared" si="1"/>
        <v>919</v>
      </c>
      <c r="I8" s="157">
        <v>3723774</v>
      </c>
      <c r="J8" s="158">
        <f t="shared" si="2"/>
        <v>1.0167612212771238</v>
      </c>
    </row>
    <row r="9" spans="1:12" ht="21.95" customHeight="1" x14ac:dyDescent="0.15">
      <c r="A9" s="285"/>
      <c r="B9" s="288"/>
      <c r="C9" s="152" t="s">
        <v>16</v>
      </c>
      <c r="D9" s="153">
        <v>763195</v>
      </c>
      <c r="E9" s="153">
        <v>767310</v>
      </c>
      <c r="F9" s="153">
        <v>863535</v>
      </c>
      <c r="G9" s="155">
        <f t="shared" si="0"/>
        <v>1.131473607662524</v>
      </c>
      <c r="H9" s="156">
        <f t="shared" si="1"/>
        <v>100340</v>
      </c>
      <c r="I9" s="157">
        <v>783524</v>
      </c>
      <c r="J9" s="158">
        <f t="shared" si="2"/>
        <v>1.1021168464526931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4340831</v>
      </c>
      <c r="E11" s="153">
        <v>4340831</v>
      </c>
      <c r="F11" s="153">
        <v>3863922</v>
      </c>
      <c r="G11" s="155">
        <f t="shared" si="0"/>
        <v>0.89013417016234908</v>
      </c>
      <c r="H11" s="156">
        <f t="shared" si="1"/>
        <v>-476909</v>
      </c>
      <c r="I11" s="157">
        <v>3992944</v>
      </c>
      <c r="J11" s="158">
        <f t="shared" si="2"/>
        <v>0.96768750075132537</v>
      </c>
    </row>
    <row r="12" spans="1:12" ht="21.95" customHeight="1" x14ac:dyDescent="0.15">
      <c r="A12" s="285"/>
      <c r="B12" s="288"/>
      <c r="C12" s="152" t="s">
        <v>19</v>
      </c>
      <c r="D12" s="153">
        <v>1592727</v>
      </c>
      <c r="E12" s="153">
        <v>1621239</v>
      </c>
      <c r="F12" s="153">
        <v>1577148</v>
      </c>
      <c r="G12" s="155">
        <f t="shared" si="0"/>
        <v>0.99021866270867509</v>
      </c>
      <c r="H12" s="156">
        <f t="shared" si="1"/>
        <v>-15579</v>
      </c>
      <c r="I12" s="157">
        <v>1552550</v>
      </c>
      <c r="J12" s="158">
        <f t="shared" si="2"/>
        <v>1.0158436121219929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80100</v>
      </c>
      <c r="E13" s="153">
        <v>440100</v>
      </c>
      <c r="F13" s="153">
        <v>425187</v>
      </c>
      <c r="G13" s="155">
        <f t="shared" si="0"/>
        <v>5.3082022471910113</v>
      </c>
      <c r="H13" s="156">
        <f t="shared" si="1"/>
        <v>345087</v>
      </c>
      <c r="I13" s="157">
        <v>430928</v>
      </c>
      <c r="J13" s="158">
        <f t="shared" si="2"/>
        <v>0.98667758883154499</v>
      </c>
    </row>
    <row r="14" spans="1:12" ht="21.95" customHeight="1" x14ac:dyDescent="0.15">
      <c r="A14" s="285"/>
      <c r="B14" s="288"/>
      <c r="C14" s="160" t="s">
        <v>21</v>
      </c>
      <c r="D14" s="161">
        <v>118220</v>
      </c>
      <c r="E14" s="161">
        <v>519508</v>
      </c>
      <c r="F14" s="161">
        <v>39684</v>
      </c>
      <c r="G14" s="163">
        <f t="shared" si="0"/>
        <v>0.33567924209101674</v>
      </c>
      <c r="H14" s="164">
        <f t="shared" si="1"/>
        <v>-78536</v>
      </c>
      <c r="I14" s="165">
        <v>37301</v>
      </c>
      <c r="J14" s="166">
        <f t="shared" si="2"/>
        <v>1.063885686710812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18513306</v>
      </c>
      <c r="E15" s="168">
        <f>SUM(E5:E14)</f>
        <v>19534169</v>
      </c>
      <c r="F15" s="169">
        <f t="shared" ref="F15" si="3">SUM(F5:F14)</f>
        <v>17857990</v>
      </c>
      <c r="G15" s="170">
        <f t="shared" si="0"/>
        <v>0.96460297258631167</v>
      </c>
      <c r="H15" s="171">
        <f t="shared" si="1"/>
        <v>-655316</v>
      </c>
      <c r="I15" s="172">
        <f>SUM(I5:I14)</f>
        <v>17789668</v>
      </c>
      <c r="J15" s="173">
        <f t="shared" si="2"/>
        <v>1.0038405438482607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18513306</v>
      </c>
      <c r="E19" s="248">
        <f t="shared" ref="E19:F19" si="4">SUM(E16:E18)+E15</f>
        <v>19534169</v>
      </c>
      <c r="F19" s="248">
        <f t="shared" si="4"/>
        <v>17857990</v>
      </c>
      <c r="G19" s="194">
        <f>IF(D19=0,0,F19/D19)</f>
        <v>0.96460297258631167</v>
      </c>
      <c r="H19" s="195">
        <f>F19-D19</f>
        <v>-655316</v>
      </c>
      <c r="I19" s="196">
        <f>SUM(I16:I18)+I15</f>
        <v>17789668</v>
      </c>
      <c r="J19" s="197">
        <f>IF(I19=0,0,F19/I19)</f>
        <v>1.0038405438482607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304037</v>
      </c>
      <c r="E23" s="146">
        <v>313487</v>
      </c>
      <c r="F23" s="146">
        <v>287758</v>
      </c>
      <c r="G23" s="148">
        <f t="shared" ref="G23:G32" si="5">IF(D23=0,0,F23/D23)</f>
        <v>0.9464571746201943</v>
      </c>
      <c r="H23" s="149">
        <f>D23-F23</f>
        <v>16279</v>
      </c>
      <c r="I23" s="150">
        <v>281452</v>
      </c>
      <c r="J23" s="151">
        <f t="shared" ref="J23:J43" si="6">IF(I23=0,0,F23/I23)</f>
        <v>1.022405241391072</v>
      </c>
    </row>
    <row r="24" spans="1:10" ht="21.95" customHeight="1" x14ac:dyDescent="0.15">
      <c r="A24" s="285"/>
      <c r="B24" s="288"/>
      <c r="C24" s="152" t="s">
        <v>32</v>
      </c>
      <c r="D24" s="153">
        <v>10898271</v>
      </c>
      <c r="E24" s="153">
        <v>10949561</v>
      </c>
      <c r="F24" s="153">
        <v>9995031</v>
      </c>
      <c r="G24" s="155">
        <f t="shared" si="5"/>
        <v>0.9171207983358094</v>
      </c>
      <c r="H24" s="156">
        <f t="shared" ref="H24:H33" si="7">D24-F24</f>
        <v>903240</v>
      </c>
      <c r="I24" s="157">
        <v>10408322</v>
      </c>
      <c r="J24" s="158">
        <f t="shared" si="6"/>
        <v>0.96029225460165435</v>
      </c>
    </row>
    <row r="25" spans="1:10" ht="21.95" customHeight="1" x14ac:dyDescent="0.15">
      <c r="A25" s="285"/>
      <c r="B25" s="288"/>
      <c r="C25" s="152" t="s">
        <v>33</v>
      </c>
      <c r="D25" s="153">
        <v>1879972</v>
      </c>
      <c r="E25" s="153">
        <v>1880114</v>
      </c>
      <c r="F25" s="153">
        <v>1879937</v>
      </c>
      <c r="G25" s="155">
        <f t="shared" si="5"/>
        <v>0.99998138270144454</v>
      </c>
      <c r="H25" s="156">
        <f t="shared" si="7"/>
        <v>35</v>
      </c>
      <c r="I25" s="157">
        <v>1966137</v>
      </c>
      <c r="J25" s="158">
        <f t="shared" si="6"/>
        <v>0.95615768382366029</v>
      </c>
    </row>
    <row r="26" spans="1:10" ht="21.95" customHeight="1" x14ac:dyDescent="0.15">
      <c r="A26" s="285"/>
      <c r="B26" s="288"/>
      <c r="C26" s="152" t="s">
        <v>34</v>
      </c>
      <c r="D26" s="153">
        <v>1105</v>
      </c>
      <c r="E26" s="153">
        <v>1513</v>
      </c>
      <c r="F26" s="153">
        <v>1356</v>
      </c>
      <c r="G26" s="155">
        <f t="shared" si="5"/>
        <v>1.2271493212669684</v>
      </c>
      <c r="H26" s="156">
        <f t="shared" si="7"/>
        <v>-251</v>
      </c>
      <c r="I26" s="157">
        <v>1330</v>
      </c>
      <c r="J26" s="158">
        <f t="shared" si="6"/>
        <v>1.0195488721804511</v>
      </c>
    </row>
    <row r="27" spans="1:10" ht="21.95" customHeight="1" x14ac:dyDescent="0.15">
      <c r="A27" s="285"/>
      <c r="B27" s="288"/>
      <c r="C27" s="152" t="s">
        <v>35</v>
      </c>
      <c r="D27" s="153">
        <v>200</v>
      </c>
      <c r="E27" s="153">
        <v>200</v>
      </c>
      <c r="F27" s="153">
        <v>52</v>
      </c>
      <c r="G27" s="155">
        <f t="shared" si="5"/>
        <v>0.26</v>
      </c>
      <c r="H27" s="156">
        <f t="shared" si="7"/>
        <v>148</v>
      </c>
      <c r="I27" s="157">
        <v>66</v>
      </c>
      <c r="J27" s="158">
        <f t="shared" si="6"/>
        <v>0.78787878787878785</v>
      </c>
    </row>
    <row r="28" spans="1:10" ht="21.95" customHeight="1" x14ac:dyDescent="0.15">
      <c r="A28" s="285"/>
      <c r="B28" s="288"/>
      <c r="C28" s="152" t="s">
        <v>36</v>
      </c>
      <c r="D28" s="153">
        <v>678869</v>
      </c>
      <c r="E28" s="153">
        <v>678869</v>
      </c>
      <c r="F28" s="153">
        <v>677533</v>
      </c>
      <c r="G28" s="155">
        <f t="shared" si="5"/>
        <v>0.99803202090535881</v>
      </c>
      <c r="H28" s="156">
        <f t="shared" si="7"/>
        <v>1336</v>
      </c>
      <c r="I28" s="157">
        <v>710374</v>
      </c>
      <c r="J28" s="158">
        <f t="shared" si="6"/>
        <v>0.95376942286739097</v>
      </c>
    </row>
    <row r="29" spans="1:10" ht="21.95" customHeight="1" x14ac:dyDescent="0.15">
      <c r="A29" s="285"/>
      <c r="B29" s="288"/>
      <c r="C29" s="152" t="s">
        <v>37</v>
      </c>
      <c r="D29" s="153">
        <v>4491000</v>
      </c>
      <c r="E29" s="153">
        <v>4491000</v>
      </c>
      <c r="F29" s="153">
        <v>4060067</v>
      </c>
      <c r="G29" s="155">
        <f t="shared" si="5"/>
        <v>0.90404520151413936</v>
      </c>
      <c r="H29" s="156">
        <f t="shared" si="7"/>
        <v>430933</v>
      </c>
      <c r="I29" s="157">
        <v>4089357</v>
      </c>
      <c r="J29" s="158">
        <f t="shared" si="6"/>
        <v>0.99283750477153254</v>
      </c>
    </row>
    <row r="30" spans="1:10" ht="21.95" customHeight="1" x14ac:dyDescent="0.15">
      <c r="A30" s="285"/>
      <c r="B30" s="288"/>
      <c r="C30" s="152" t="s">
        <v>38</v>
      </c>
      <c r="D30" s="153">
        <v>142002</v>
      </c>
      <c r="E30" s="153">
        <v>142690</v>
      </c>
      <c r="F30" s="153">
        <v>122145</v>
      </c>
      <c r="G30" s="155">
        <f t="shared" si="5"/>
        <v>0.86016394135293872</v>
      </c>
      <c r="H30" s="156">
        <f t="shared" si="7"/>
        <v>19857</v>
      </c>
      <c r="I30" s="157">
        <v>110996</v>
      </c>
      <c r="J30" s="158">
        <f t="shared" si="6"/>
        <v>1.1004450610832823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115850</v>
      </c>
      <c r="E32" s="153">
        <v>228489</v>
      </c>
      <c r="F32" s="153">
        <v>125492</v>
      </c>
      <c r="G32" s="155">
        <f t="shared" si="5"/>
        <v>1.0832283124730255</v>
      </c>
      <c r="H32" s="156">
        <f t="shared" si="7"/>
        <v>-9642</v>
      </c>
      <c r="I32" s="157">
        <v>174591</v>
      </c>
      <c r="J32" s="158">
        <f t="shared" si="6"/>
        <v>0.71877702745273242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18511306</v>
      </c>
      <c r="E33" s="168">
        <f>SUM(E23:E32)</f>
        <v>18685923</v>
      </c>
      <c r="F33" s="169">
        <f>SUM(F23:F32)</f>
        <v>17149371</v>
      </c>
      <c r="G33" s="170">
        <f>IF(D33=0,0,F33/D33)</f>
        <v>0.92642685502578803</v>
      </c>
      <c r="H33" s="171">
        <f t="shared" si="7"/>
        <v>1361935</v>
      </c>
      <c r="I33" s="172">
        <f>SUM(I23:I32)</f>
        <v>17742625</v>
      </c>
      <c r="J33" s="173">
        <f t="shared" si="6"/>
        <v>0.96656334674266065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846246</v>
      </c>
      <c r="F35" s="161">
        <v>846246</v>
      </c>
      <c r="G35" s="203"/>
      <c r="H35" s="204"/>
      <c r="I35" s="180">
        <v>892719</v>
      </c>
      <c r="J35" s="181">
        <f t="shared" si="6"/>
        <v>0.94794218561495835</v>
      </c>
    </row>
    <row r="36" spans="1:10" ht="21.95" customHeight="1" thickBot="1" x14ac:dyDescent="0.2">
      <c r="A36" s="285"/>
      <c r="B36" s="182" t="s">
        <v>44</v>
      </c>
      <c r="C36" s="183"/>
      <c r="D36" s="146">
        <v>2000</v>
      </c>
      <c r="E36" s="146">
        <v>2000</v>
      </c>
      <c r="F36" s="146">
        <v>189</v>
      </c>
      <c r="G36" s="205"/>
      <c r="H36" s="206"/>
      <c r="I36" s="188">
        <v>570</v>
      </c>
      <c r="J36" s="189">
        <f t="shared" si="6"/>
        <v>0.33157894736842103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18513306</v>
      </c>
      <c r="E37" s="248">
        <f>SUM(E34:E36)+E33</f>
        <v>19534169</v>
      </c>
      <c r="F37" s="248">
        <f>SUM(F34:F36)+F33</f>
        <v>17995806</v>
      </c>
      <c r="G37" s="194">
        <f>IF(D37=0,0,F37/D37)</f>
        <v>0.97204713193850956</v>
      </c>
      <c r="H37" s="195">
        <f>D37-F37</f>
        <v>517500</v>
      </c>
      <c r="I37" s="207">
        <f>SUM(I34:I36)+I33</f>
        <v>18635914</v>
      </c>
      <c r="J37" s="208">
        <f t="shared" si="6"/>
        <v>0.9656519127529779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708619</v>
      </c>
      <c r="G39" s="213"/>
      <c r="H39" s="214"/>
      <c r="I39" s="215">
        <f>I15-I33</f>
        <v>47043</v>
      </c>
      <c r="J39" s="216">
        <f t="shared" si="6"/>
        <v>15.063218757307144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-137816</v>
      </c>
      <c r="G41" s="221"/>
      <c r="H41" s="222"/>
      <c r="I41" s="223">
        <f>I19-I37</f>
        <v>-846246</v>
      </c>
      <c r="J41" s="224">
        <f t="shared" si="6"/>
        <v>0.16285571807724941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8.625" style="2" customWidth="1"/>
    <col min="8" max="8" width="12.5" style="2" customWidth="1"/>
    <col min="9" max="9" width="10.875" style="2" customWidth="1"/>
    <col min="10" max="10" width="7.875" style="2" customWidth="1"/>
    <col min="11" max="11" width="13.25" style="1" bestFit="1" customWidth="1"/>
    <col min="12" max="16384" width="9" style="1"/>
  </cols>
  <sheetData>
    <row r="1" spans="1:11" ht="17.25" customHeight="1" x14ac:dyDescent="0.15">
      <c r="A1" s="113" t="str">
        <f>'01 大阪市'!A1</f>
        <v>○国民健康保険財政の予算決算状況【平成28年度】</v>
      </c>
    </row>
    <row r="2" spans="1:11" ht="14.25" thickBot="1" x14ac:dyDescent="0.2">
      <c r="B2" s="3" t="s">
        <v>50</v>
      </c>
      <c r="F2" s="4"/>
      <c r="G2" s="4"/>
      <c r="H2" s="4"/>
      <c r="I2" s="4"/>
      <c r="J2" s="4" t="s">
        <v>1</v>
      </c>
    </row>
    <row r="3" spans="1:11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1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1" ht="21.95" customHeight="1" x14ac:dyDescent="0.15">
      <c r="A5" s="262" t="s">
        <v>10</v>
      </c>
      <c r="B5" s="265" t="s">
        <v>11</v>
      </c>
      <c r="C5" s="10" t="s">
        <v>12</v>
      </c>
      <c r="D5" s="11">
        <v>18906533</v>
      </c>
      <c r="E5" s="11">
        <v>18906533</v>
      </c>
      <c r="F5" s="12">
        <v>18265626</v>
      </c>
      <c r="G5" s="13">
        <f>IF(D5=0,0,F5/D5)</f>
        <v>0.96610129419285917</v>
      </c>
      <c r="H5" s="14">
        <f>F5-D5</f>
        <v>-640907</v>
      </c>
      <c r="I5" s="116">
        <v>19341324</v>
      </c>
      <c r="J5" s="117">
        <f>IF(I5=0,0,F5/I5)</f>
        <v>0.94438343517744705</v>
      </c>
    </row>
    <row r="6" spans="1:11" ht="21.95" customHeight="1" x14ac:dyDescent="0.15">
      <c r="A6" s="263"/>
      <c r="B6" s="266"/>
      <c r="C6" s="17" t="s">
        <v>13</v>
      </c>
      <c r="D6" s="18">
        <v>22222547</v>
      </c>
      <c r="E6" s="18">
        <v>22482850</v>
      </c>
      <c r="F6" s="19">
        <v>22818595</v>
      </c>
      <c r="G6" s="20">
        <f t="shared" ref="G6:G15" si="0">IF(D6=0,0,F6/D6)</f>
        <v>1.0268217679998606</v>
      </c>
      <c r="H6" s="21">
        <f t="shared" ref="H6:H15" si="1">F6-D6</f>
        <v>596048</v>
      </c>
      <c r="I6" s="118">
        <v>23146068</v>
      </c>
      <c r="J6" s="119">
        <f t="shared" ref="J6:J18" si="2">IF(I6=0,0,F6/I6)</f>
        <v>0.98585189501733084</v>
      </c>
    </row>
    <row r="7" spans="1:11" ht="21.95" customHeight="1" x14ac:dyDescent="0.15">
      <c r="A7" s="263"/>
      <c r="B7" s="266"/>
      <c r="C7" s="17" t="s">
        <v>14</v>
      </c>
      <c r="D7" s="18">
        <v>966120</v>
      </c>
      <c r="E7" s="18">
        <v>1285150</v>
      </c>
      <c r="F7" s="19">
        <v>1718382</v>
      </c>
      <c r="G7" s="20">
        <f t="shared" si="0"/>
        <v>1.7786424046702274</v>
      </c>
      <c r="H7" s="21">
        <f t="shared" si="1"/>
        <v>752262</v>
      </c>
      <c r="I7" s="118">
        <v>2577214</v>
      </c>
      <c r="J7" s="119">
        <f t="shared" si="2"/>
        <v>0.66675953180449898</v>
      </c>
    </row>
    <row r="8" spans="1:11" ht="21.95" customHeight="1" x14ac:dyDescent="0.15">
      <c r="A8" s="263"/>
      <c r="B8" s="266"/>
      <c r="C8" s="17" t="s">
        <v>15</v>
      </c>
      <c r="D8" s="18">
        <v>29320074</v>
      </c>
      <c r="E8" s="18">
        <v>29320074</v>
      </c>
      <c r="F8" s="19">
        <v>29327424</v>
      </c>
      <c r="G8" s="20">
        <f t="shared" si="0"/>
        <v>1.0002506814955514</v>
      </c>
      <c r="H8" s="21">
        <f t="shared" si="1"/>
        <v>7350</v>
      </c>
      <c r="I8" s="118">
        <v>29138641</v>
      </c>
      <c r="J8" s="119">
        <f t="shared" si="2"/>
        <v>1.006478785335253</v>
      </c>
    </row>
    <row r="9" spans="1:11" ht="21.95" customHeight="1" x14ac:dyDescent="0.15">
      <c r="A9" s="263"/>
      <c r="B9" s="266"/>
      <c r="C9" s="17" t="s">
        <v>16</v>
      </c>
      <c r="D9" s="18">
        <v>5753143</v>
      </c>
      <c r="E9" s="18">
        <v>5787702</v>
      </c>
      <c r="F9" s="19">
        <v>5564810</v>
      </c>
      <c r="G9" s="20">
        <f t="shared" si="0"/>
        <v>0.96726432838537124</v>
      </c>
      <c r="H9" s="21">
        <f t="shared" si="1"/>
        <v>-188333</v>
      </c>
      <c r="I9" s="118">
        <v>5288793</v>
      </c>
      <c r="J9" s="119">
        <f t="shared" si="2"/>
        <v>1.0521890344356453</v>
      </c>
    </row>
    <row r="10" spans="1:11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1" ht="21.95" customHeight="1" x14ac:dyDescent="0.15">
      <c r="A11" s="263"/>
      <c r="B11" s="266"/>
      <c r="C11" s="17" t="s">
        <v>18</v>
      </c>
      <c r="D11" s="18">
        <v>27275639</v>
      </c>
      <c r="E11" s="18">
        <v>27275639</v>
      </c>
      <c r="F11" s="19">
        <v>24558411</v>
      </c>
      <c r="G11" s="20">
        <f t="shared" si="0"/>
        <v>0.90037894254283102</v>
      </c>
      <c r="H11" s="21">
        <f t="shared" si="1"/>
        <v>-2717228</v>
      </c>
      <c r="I11" s="118">
        <v>24654300</v>
      </c>
      <c r="J11" s="119">
        <f t="shared" si="2"/>
        <v>0.99611065818133149</v>
      </c>
    </row>
    <row r="12" spans="1:11" ht="21.95" customHeight="1" x14ac:dyDescent="0.15">
      <c r="A12" s="263"/>
      <c r="B12" s="266"/>
      <c r="C12" s="17" t="s">
        <v>19</v>
      </c>
      <c r="D12" s="18">
        <v>10341199</v>
      </c>
      <c r="E12" s="18">
        <v>10133533</v>
      </c>
      <c r="F12" s="19">
        <v>9282416</v>
      </c>
      <c r="G12" s="20">
        <f t="shared" si="0"/>
        <v>0.89761506378515687</v>
      </c>
      <c r="H12" s="21">
        <f t="shared" si="1"/>
        <v>-1058783</v>
      </c>
      <c r="I12" s="118">
        <v>9761550</v>
      </c>
      <c r="J12" s="119">
        <f t="shared" si="2"/>
        <v>0.95091619671056338</v>
      </c>
    </row>
    <row r="13" spans="1:11" ht="21.95" customHeight="1" x14ac:dyDescent="0.15">
      <c r="A13" s="263"/>
      <c r="B13" s="266"/>
      <c r="C13" s="17" t="s">
        <v>20</v>
      </c>
      <c r="D13" s="18">
        <v>0</v>
      </c>
      <c r="E13" s="18">
        <v>0</v>
      </c>
      <c r="F13" s="19">
        <v>0</v>
      </c>
      <c r="G13" s="20">
        <f t="shared" si="0"/>
        <v>0</v>
      </c>
      <c r="H13" s="21">
        <f t="shared" si="1"/>
        <v>0</v>
      </c>
      <c r="I13" s="118">
        <v>0</v>
      </c>
      <c r="J13" s="119">
        <f t="shared" si="2"/>
        <v>0</v>
      </c>
    </row>
    <row r="14" spans="1:11" ht="21.95" customHeight="1" x14ac:dyDescent="0.15">
      <c r="A14" s="263"/>
      <c r="B14" s="266"/>
      <c r="C14" s="24" t="s">
        <v>21</v>
      </c>
      <c r="D14" s="25">
        <v>215746</v>
      </c>
      <c r="E14" s="25">
        <v>303433</v>
      </c>
      <c r="F14" s="26">
        <v>246610</v>
      </c>
      <c r="G14" s="27">
        <f t="shared" si="0"/>
        <v>1.1430571134574916</v>
      </c>
      <c r="H14" s="28">
        <f t="shared" si="1"/>
        <v>30864</v>
      </c>
      <c r="I14" s="120">
        <v>252926</v>
      </c>
      <c r="J14" s="121">
        <f t="shared" si="2"/>
        <v>0.97502826913800877</v>
      </c>
    </row>
    <row r="15" spans="1:11" ht="28.5" customHeight="1" x14ac:dyDescent="0.15">
      <c r="A15" s="263"/>
      <c r="B15" s="267"/>
      <c r="C15" s="31" t="s">
        <v>22</v>
      </c>
      <c r="D15" s="32">
        <f>SUM(D5:D14)</f>
        <v>115001001</v>
      </c>
      <c r="E15" s="32">
        <f>SUM(E5:E14)</f>
        <v>115494914</v>
      </c>
      <c r="F15" s="33">
        <f>SUM(F5:F14)</f>
        <v>111782274</v>
      </c>
      <c r="G15" s="34">
        <f t="shared" si="0"/>
        <v>0.97201131318848255</v>
      </c>
      <c r="H15" s="35">
        <f t="shared" si="1"/>
        <v>-3218727</v>
      </c>
      <c r="I15" s="36">
        <f>SUM(I5:I14)</f>
        <v>114160816</v>
      </c>
      <c r="J15" s="37">
        <f t="shared" si="2"/>
        <v>0.9791649877485108</v>
      </c>
      <c r="K15" s="122"/>
    </row>
    <row r="16" spans="1:11" ht="21.95" customHeight="1" x14ac:dyDescent="0.15">
      <c r="A16" s="263"/>
      <c r="B16" s="38" t="s">
        <v>23</v>
      </c>
      <c r="C16" s="39"/>
      <c r="D16" s="40">
        <v>1300000</v>
      </c>
      <c r="E16" s="40">
        <v>1300000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227987</v>
      </c>
      <c r="F17" s="41">
        <v>227988</v>
      </c>
      <c r="G17" s="70"/>
      <c r="H17" s="71"/>
      <c r="I17" s="44">
        <v>1735170</v>
      </c>
      <c r="J17" s="45">
        <f t="shared" si="2"/>
        <v>0.13139231314510971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116301001</v>
      </c>
      <c r="E19" s="56">
        <f>SUM(E16:E18)+E15</f>
        <v>117022901</v>
      </c>
      <c r="F19" s="57">
        <f>SUM(F16:F18)+F15</f>
        <v>112010262</v>
      </c>
      <c r="G19" s="58">
        <f>IF(D19=0,0,F19/D19)</f>
        <v>0.96310660301195516</v>
      </c>
      <c r="H19" s="59">
        <f>F19-D19</f>
        <v>-4290739</v>
      </c>
      <c r="I19" s="60">
        <f>SUM(I16:I18)+I15</f>
        <v>115895986</v>
      </c>
      <c r="J19" s="61">
        <f>IF(I19=0,0,F19/I19)</f>
        <v>0.96647231596096861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1649159</v>
      </c>
      <c r="E23" s="11">
        <v>1518535</v>
      </c>
      <c r="F23" s="12">
        <v>1422245</v>
      </c>
      <c r="G23" s="13">
        <f t="shared" ref="G23:G32" si="3">IF(D23=0,0,F23/D23)</f>
        <v>0.86240623251002479</v>
      </c>
      <c r="H23" s="14">
        <f>D23-F23</f>
        <v>226914</v>
      </c>
      <c r="I23" s="116">
        <v>1386531</v>
      </c>
      <c r="J23" s="117">
        <f t="shared" ref="J23:J43" si="4">IF(I23=0,0,F23/I23)</f>
        <v>1.0257578085163621</v>
      </c>
    </row>
    <row r="24" spans="1:10" ht="21.95" customHeight="1" x14ac:dyDescent="0.15">
      <c r="A24" s="263"/>
      <c r="B24" s="266"/>
      <c r="C24" s="17" t="s">
        <v>32</v>
      </c>
      <c r="D24" s="18">
        <v>70333014</v>
      </c>
      <c r="E24" s="18">
        <v>70759103</v>
      </c>
      <c r="F24" s="19">
        <v>67844438</v>
      </c>
      <c r="G24" s="20">
        <f t="shared" si="3"/>
        <v>0.96461724219582001</v>
      </c>
      <c r="H24" s="21">
        <f t="shared" ref="H24:H33" si="5">D24-F24</f>
        <v>2488576</v>
      </c>
      <c r="I24" s="118">
        <v>70237068</v>
      </c>
      <c r="J24" s="119">
        <f t="shared" si="4"/>
        <v>0.96593493908373285</v>
      </c>
    </row>
    <row r="25" spans="1:10" ht="21.95" customHeight="1" x14ac:dyDescent="0.15">
      <c r="A25" s="263"/>
      <c r="B25" s="266"/>
      <c r="C25" s="17" t="s">
        <v>33</v>
      </c>
      <c r="D25" s="18">
        <v>11524510</v>
      </c>
      <c r="E25" s="18">
        <v>11524510</v>
      </c>
      <c r="F25" s="19">
        <v>11525380</v>
      </c>
      <c r="G25" s="20">
        <f t="shared" si="3"/>
        <v>1.0000754912790217</v>
      </c>
      <c r="H25" s="21">
        <f t="shared" si="5"/>
        <v>-870</v>
      </c>
      <c r="I25" s="118">
        <v>12086688</v>
      </c>
      <c r="J25" s="119">
        <f t="shared" si="4"/>
        <v>0.95355981721378102</v>
      </c>
    </row>
    <row r="26" spans="1:10" ht="21.95" customHeight="1" x14ac:dyDescent="0.15">
      <c r="A26" s="263"/>
      <c r="B26" s="266"/>
      <c r="C26" s="17" t="s">
        <v>34</v>
      </c>
      <c r="D26" s="18">
        <v>5969</v>
      </c>
      <c r="E26" s="18">
        <v>5969</v>
      </c>
      <c r="F26" s="19">
        <v>8320</v>
      </c>
      <c r="G26" s="20">
        <f t="shared" si="3"/>
        <v>1.3938683196515329</v>
      </c>
      <c r="H26" s="21">
        <f t="shared" si="5"/>
        <v>-2351</v>
      </c>
      <c r="I26" s="118">
        <v>8191</v>
      </c>
      <c r="J26" s="119">
        <f t="shared" si="4"/>
        <v>1.0157489927969723</v>
      </c>
    </row>
    <row r="27" spans="1:10" ht="21.95" customHeight="1" x14ac:dyDescent="0.15">
      <c r="A27" s="263"/>
      <c r="B27" s="266"/>
      <c r="C27" s="17" t="s">
        <v>35</v>
      </c>
      <c r="D27" s="18">
        <v>344</v>
      </c>
      <c r="E27" s="18">
        <v>344</v>
      </c>
      <c r="F27" s="19">
        <v>343</v>
      </c>
      <c r="G27" s="20">
        <f t="shared" si="3"/>
        <v>0.99709302325581395</v>
      </c>
      <c r="H27" s="21">
        <f t="shared" si="5"/>
        <v>1</v>
      </c>
      <c r="I27" s="118">
        <v>437</v>
      </c>
      <c r="J27" s="119">
        <f t="shared" si="4"/>
        <v>0.78489702517162474</v>
      </c>
    </row>
    <row r="28" spans="1:10" ht="21.95" customHeight="1" x14ac:dyDescent="0.15">
      <c r="A28" s="263"/>
      <c r="B28" s="266"/>
      <c r="C28" s="17" t="s">
        <v>36</v>
      </c>
      <c r="D28" s="18">
        <v>4154599</v>
      </c>
      <c r="E28" s="18">
        <v>4154599</v>
      </c>
      <c r="F28" s="19">
        <v>4146301</v>
      </c>
      <c r="G28" s="20">
        <f t="shared" si="3"/>
        <v>0.99800269532631192</v>
      </c>
      <c r="H28" s="21">
        <f t="shared" si="5"/>
        <v>8298</v>
      </c>
      <c r="I28" s="118">
        <v>4464404</v>
      </c>
      <c r="J28" s="119">
        <f t="shared" si="4"/>
        <v>0.92874681592436525</v>
      </c>
    </row>
    <row r="29" spans="1:10" ht="21.95" customHeight="1" x14ac:dyDescent="0.15">
      <c r="A29" s="263"/>
      <c r="B29" s="266"/>
      <c r="C29" s="17" t="s">
        <v>37</v>
      </c>
      <c r="D29" s="18">
        <v>27776553</v>
      </c>
      <c r="E29" s="18">
        <v>27863986</v>
      </c>
      <c r="F29" s="19">
        <v>25136864</v>
      </c>
      <c r="G29" s="20">
        <f t="shared" si="3"/>
        <v>0.90496700580521994</v>
      </c>
      <c r="H29" s="21">
        <f t="shared" si="5"/>
        <v>2639689</v>
      </c>
      <c r="I29" s="118">
        <v>25006539</v>
      </c>
      <c r="J29" s="119">
        <f t="shared" si="4"/>
        <v>1.005211636844267</v>
      </c>
    </row>
    <row r="30" spans="1:10" ht="21.95" customHeight="1" x14ac:dyDescent="0.15">
      <c r="A30" s="263"/>
      <c r="B30" s="266"/>
      <c r="C30" s="17" t="s">
        <v>38</v>
      </c>
      <c r="D30" s="18">
        <v>770871</v>
      </c>
      <c r="E30" s="18">
        <v>792599</v>
      </c>
      <c r="F30" s="19">
        <v>691153</v>
      </c>
      <c r="G30" s="20">
        <f t="shared" si="3"/>
        <v>0.8965871073110806</v>
      </c>
      <c r="H30" s="21">
        <f t="shared" si="5"/>
        <v>79718</v>
      </c>
      <c r="I30" s="118">
        <v>687027</v>
      </c>
      <c r="J30" s="119">
        <f t="shared" si="4"/>
        <v>1.0060055863888901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78219</v>
      </c>
      <c r="E32" s="18">
        <v>395493</v>
      </c>
      <c r="F32" s="19">
        <v>361361</v>
      </c>
      <c r="G32" s="20">
        <f t="shared" si="3"/>
        <v>4.6198621818228309</v>
      </c>
      <c r="H32" s="21">
        <f t="shared" si="5"/>
        <v>-283142</v>
      </c>
      <c r="I32" s="118">
        <v>933910</v>
      </c>
      <c r="J32" s="119">
        <f t="shared" si="4"/>
        <v>0.38693343041620715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116293238</v>
      </c>
      <c r="E33" s="32">
        <f>SUM(E23:E32)</f>
        <v>117015138</v>
      </c>
      <c r="F33" s="33">
        <f>SUM(F23:F32)</f>
        <v>111136405</v>
      </c>
      <c r="G33" s="34">
        <f>IF(D33=0,0,F33/D33)</f>
        <v>0.95565663929660294</v>
      </c>
      <c r="H33" s="35">
        <f t="shared" si="5"/>
        <v>5156833</v>
      </c>
      <c r="I33" s="36">
        <f>SUM(I23:I32)</f>
        <v>114810795</v>
      </c>
      <c r="J33" s="37">
        <f t="shared" si="4"/>
        <v>0.96799612789023892</v>
      </c>
    </row>
    <row r="34" spans="1:10" ht="21.95" customHeight="1" x14ac:dyDescent="0.15">
      <c r="A34" s="263"/>
      <c r="B34" s="38" t="s">
        <v>42</v>
      </c>
      <c r="C34" s="24"/>
      <c r="D34" s="25">
        <v>7763</v>
      </c>
      <c r="E34" s="25">
        <v>7763</v>
      </c>
      <c r="F34" s="26">
        <v>6714</v>
      </c>
      <c r="G34" s="42"/>
      <c r="H34" s="43"/>
      <c r="I34" s="44">
        <v>857203</v>
      </c>
      <c r="J34" s="73">
        <f t="shared" si="4"/>
        <v>7.8324504230619825E-3</v>
      </c>
    </row>
    <row r="35" spans="1:10" ht="21.95" customHeight="1" x14ac:dyDescent="0.15">
      <c r="A35" s="263"/>
      <c r="B35" s="38" t="s">
        <v>43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73">
        <f t="shared" si="4"/>
        <v>0</v>
      </c>
    </row>
    <row r="36" spans="1:10" ht="21.95" customHeight="1" thickBot="1" x14ac:dyDescent="0.2">
      <c r="A36" s="263"/>
      <c r="B36" s="46" t="s">
        <v>44</v>
      </c>
      <c r="C36" s="47"/>
      <c r="D36" s="48">
        <v>0</v>
      </c>
      <c r="E36" s="48">
        <v>0</v>
      </c>
      <c r="F36" s="49">
        <v>0</v>
      </c>
      <c r="G36" s="50"/>
      <c r="H36" s="51"/>
      <c r="I36" s="52">
        <v>0</v>
      </c>
      <c r="J36" s="76">
        <f t="shared" si="4"/>
        <v>0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116301001</v>
      </c>
      <c r="E37" s="56">
        <f>SUM(E34:E36)+E33</f>
        <v>117022901</v>
      </c>
      <c r="F37" s="57">
        <f>SUM(F34:F36)+F33</f>
        <v>111143119</v>
      </c>
      <c r="G37" s="58">
        <f>IF(D37=0,0,F37/D37)</f>
        <v>0.95565057948211474</v>
      </c>
      <c r="H37" s="59">
        <f>D37-F37</f>
        <v>5157882</v>
      </c>
      <c r="I37" s="77">
        <f>SUM(I34:I36)+I33</f>
        <v>115667998</v>
      </c>
      <c r="J37" s="78">
        <f t="shared" si="4"/>
        <v>0.96088045891483309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645869</v>
      </c>
      <c r="G39" s="84"/>
      <c r="H39" s="85"/>
      <c r="I39" s="86">
        <f>I15-I33</f>
        <v>-649979</v>
      </c>
      <c r="J39" s="87">
        <f t="shared" si="4"/>
        <v>-0.99367671878629926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867143</v>
      </c>
      <c r="G41" s="92"/>
      <c r="H41" s="93"/>
      <c r="I41" s="94">
        <f>I19-I37</f>
        <v>227988</v>
      </c>
      <c r="J41" s="95">
        <f t="shared" si="4"/>
        <v>3.8034589539800341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867143</v>
      </c>
      <c r="G42" s="101"/>
      <c r="H42" s="43"/>
      <c r="I42" s="102">
        <v>204864</v>
      </c>
      <c r="J42" s="72">
        <f t="shared" si="4"/>
        <v>4.2327739378319276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/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66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4106466</v>
      </c>
      <c r="E5" s="146">
        <v>4106466</v>
      </c>
      <c r="F5" s="146">
        <v>4047787</v>
      </c>
      <c r="G5" s="148">
        <f>IF(D5=0,0,F5/D5)</f>
        <v>0.98571058423471669</v>
      </c>
      <c r="H5" s="149">
        <f>F5-D5</f>
        <v>-58679</v>
      </c>
      <c r="I5" s="150">
        <v>4120329</v>
      </c>
      <c r="J5" s="151">
        <f>IF(I5=0,0,F5/I5)</f>
        <v>0.98239412435269124</v>
      </c>
    </row>
    <row r="6" spans="1:12" ht="21.95" customHeight="1" x14ac:dyDescent="0.15">
      <c r="A6" s="285"/>
      <c r="B6" s="288"/>
      <c r="C6" s="152" t="s">
        <v>13</v>
      </c>
      <c r="D6" s="153">
        <v>5038977</v>
      </c>
      <c r="E6" s="153">
        <v>5134671</v>
      </c>
      <c r="F6" s="153">
        <v>5130868</v>
      </c>
      <c r="G6" s="155">
        <f t="shared" ref="G6:G15" si="0">IF(D6=0,0,F6/D6)</f>
        <v>1.0182360427523285</v>
      </c>
      <c r="H6" s="156">
        <f t="shared" ref="H6:H15" si="1">F6-D6</f>
        <v>91891</v>
      </c>
      <c r="I6" s="157">
        <v>4885931</v>
      </c>
      <c r="J6" s="158">
        <f t="shared" ref="J6:J18" si="2">IF(I6=0,0,F6/I6)</f>
        <v>1.0501310804430108</v>
      </c>
    </row>
    <row r="7" spans="1:12" ht="21.95" customHeight="1" x14ac:dyDescent="0.15">
      <c r="A7" s="285"/>
      <c r="B7" s="288"/>
      <c r="C7" s="152" t="s">
        <v>14</v>
      </c>
      <c r="D7" s="153">
        <v>562297</v>
      </c>
      <c r="E7" s="153">
        <v>562297</v>
      </c>
      <c r="F7" s="153">
        <v>599058</v>
      </c>
      <c r="G7" s="155">
        <f t="shared" si="0"/>
        <v>1.0653764825350305</v>
      </c>
      <c r="H7" s="156">
        <f t="shared" si="1"/>
        <v>36761</v>
      </c>
      <c r="I7" s="157">
        <v>730769</v>
      </c>
      <c r="J7" s="158">
        <f t="shared" si="2"/>
        <v>0.81976383782015927</v>
      </c>
    </row>
    <row r="8" spans="1:12" ht="21.95" customHeight="1" x14ac:dyDescent="0.15">
      <c r="A8" s="285"/>
      <c r="B8" s="288"/>
      <c r="C8" s="152" t="s">
        <v>15</v>
      </c>
      <c r="D8" s="153">
        <v>4965041</v>
      </c>
      <c r="E8" s="153">
        <v>5031641</v>
      </c>
      <c r="F8" s="153">
        <v>4966552</v>
      </c>
      <c r="G8" s="155">
        <f t="shared" si="0"/>
        <v>1.0003043277991057</v>
      </c>
      <c r="H8" s="156">
        <f t="shared" si="1"/>
        <v>1511</v>
      </c>
      <c r="I8" s="157">
        <v>5072014</v>
      </c>
      <c r="J8" s="158">
        <f t="shared" si="2"/>
        <v>0.97920707632116155</v>
      </c>
    </row>
    <row r="9" spans="1:12" ht="21.95" customHeight="1" x14ac:dyDescent="0.15">
      <c r="A9" s="285"/>
      <c r="B9" s="288"/>
      <c r="C9" s="152" t="s">
        <v>16</v>
      </c>
      <c r="D9" s="153">
        <v>1152110</v>
      </c>
      <c r="E9" s="153">
        <v>1173116</v>
      </c>
      <c r="F9" s="153">
        <v>1049835</v>
      </c>
      <c r="G9" s="155">
        <f t="shared" si="0"/>
        <v>0.91122809453958387</v>
      </c>
      <c r="H9" s="156">
        <f t="shared" si="1"/>
        <v>-102275</v>
      </c>
      <c r="I9" s="157">
        <v>975174</v>
      </c>
      <c r="J9" s="158">
        <f t="shared" si="2"/>
        <v>1.0765617212928154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5655046</v>
      </c>
      <c r="E11" s="153">
        <v>5655046</v>
      </c>
      <c r="F11" s="153">
        <v>5284017</v>
      </c>
      <c r="G11" s="155">
        <f t="shared" si="0"/>
        <v>0.93438974678543729</v>
      </c>
      <c r="H11" s="156">
        <f t="shared" si="1"/>
        <v>-371029</v>
      </c>
      <c r="I11" s="157">
        <v>5070115</v>
      </c>
      <c r="J11" s="158">
        <f t="shared" si="2"/>
        <v>1.0421887866448789</v>
      </c>
    </row>
    <row r="12" spans="1:12" ht="21.95" customHeight="1" x14ac:dyDescent="0.15">
      <c r="A12" s="285"/>
      <c r="B12" s="288"/>
      <c r="C12" s="152" t="s">
        <v>19</v>
      </c>
      <c r="D12" s="153">
        <v>1419125</v>
      </c>
      <c r="E12" s="153">
        <v>1418026</v>
      </c>
      <c r="F12" s="153">
        <v>1459114</v>
      </c>
      <c r="G12" s="155">
        <f t="shared" si="0"/>
        <v>1.0281786311988022</v>
      </c>
      <c r="H12" s="156">
        <f t="shared" si="1"/>
        <v>39989</v>
      </c>
      <c r="I12" s="157">
        <v>1450496</v>
      </c>
      <c r="J12" s="158">
        <f t="shared" si="2"/>
        <v>1.0059414159018709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152329</v>
      </c>
      <c r="E13" s="153">
        <v>152329</v>
      </c>
      <c r="F13" s="153">
        <v>70872</v>
      </c>
      <c r="G13" s="155">
        <f t="shared" si="0"/>
        <v>0.46525612325952381</v>
      </c>
      <c r="H13" s="156">
        <f t="shared" si="1"/>
        <v>-81457</v>
      </c>
      <c r="I13" s="157">
        <v>69854</v>
      </c>
      <c r="J13" s="158">
        <f t="shared" si="2"/>
        <v>1.0145732527843789</v>
      </c>
    </row>
    <row r="14" spans="1:12" ht="21.95" customHeight="1" x14ac:dyDescent="0.15">
      <c r="A14" s="285"/>
      <c r="B14" s="288"/>
      <c r="C14" s="160" t="s">
        <v>21</v>
      </c>
      <c r="D14" s="161">
        <v>40069</v>
      </c>
      <c r="E14" s="161">
        <v>40069</v>
      </c>
      <c r="F14" s="161">
        <v>29367</v>
      </c>
      <c r="G14" s="163">
        <f t="shared" si="0"/>
        <v>0.73291072899248799</v>
      </c>
      <c r="H14" s="164">
        <f t="shared" si="1"/>
        <v>-10702</v>
      </c>
      <c r="I14" s="165">
        <v>40925</v>
      </c>
      <c r="J14" s="166">
        <f t="shared" si="2"/>
        <v>0.71758094074526568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23091460</v>
      </c>
      <c r="E15" s="168">
        <f t="shared" ref="E15:F15" si="3">SUM(E5:E14)</f>
        <v>23273661</v>
      </c>
      <c r="F15" s="169">
        <f t="shared" si="3"/>
        <v>22637470</v>
      </c>
      <c r="G15" s="170">
        <f t="shared" si="0"/>
        <v>0.98033948481386624</v>
      </c>
      <c r="H15" s="171">
        <f t="shared" si="1"/>
        <v>-453990</v>
      </c>
      <c r="I15" s="172">
        <f>SUM(I5:I14)</f>
        <v>22415607</v>
      </c>
      <c r="J15" s="173">
        <f t="shared" si="2"/>
        <v>1.0098977020787347</v>
      </c>
    </row>
    <row r="16" spans="1:12" ht="21.95" customHeight="1" x14ac:dyDescent="0.15">
      <c r="A16" s="285"/>
      <c r="B16" s="174" t="s">
        <v>23</v>
      </c>
      <c r="C16" s="175"/>
      <c r="D16" s="176">
        <v>559365</v>
      </c>
      <c r="E16" s="176">
        <v>749875</v>
      </c>
      <c r="F16" s="176">
        <v>100000</v>
      </c>
      <c r="G16" s="178"/>
      <c r="H16" s="179"/>
      <c r="I16" s="180">
        <v>500000</v>
      </c>
      <c r="J16" s="181">
        <f t="shared" si="2"/>
        <v>0.2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28435</v>
      </c>
      <c r="F17" s="176">
        <v>28434</v>
      </c>
      <c r="G17" s="178"/>
      <c r="H17" s="179"/>
      <c r="I17" s="180">
        <v>388743</v>
      </c>
      <c r="J17" s="181">
        <f t="shared" si="2"/>
        <v>7.3143439238777294E-2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23650826</v>
      </c>
      <c r="E19" s="248">
        <f t="shared" ref="E19:F19" si="4">SUM(E16:E18)+E15</f>
        <v>24051971</v>
      </c>
      <c r="F19" s="248">
        <f t="shared" si="4"/>
        <v>22765904</v>
      </c>
      <c r="G19" s="194">
        <f>IF(D19=0,0,F19/D19)</f>
        <v>0.962583886076537</v>
      </c>
      <c r="H19" s="195">
        <f>F19-D19</f>
        <v>-884922</v>
      </c>
      <c r="I19" s="196">
        <f>SUM(I16:I18)+I15</f>
        <v>23304350</v>
      </c>
      <c r="J19" s="197">
        <f>IF(I19=0,0,F19/I19)</f>
        <v>0.97689504320008924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198260</v>
      </c>
      <c r="E23" s="146">
        <v>197161</v>
      </c>
      <c r="F23" s="146">
        <v>180091</v>
      </c>
      <c r="G23" s="148">
        <f t="shared" ref="G23:G32" si="5">IF(D23=0,0,F23/D23)</f>
        <v>0.90835771209522853</v>
      </c>
      <c r="H23" s="149">
        <f>D23-F23</f>
        <v>18169</v>
      </c>
      <c r="I23" s="150">
        <v>176060</v>
      </c>
      <c r="J23" s="151">
        <f t="shared" ref="J23:J43" si="6">IF(I23=0,0,F23/I23)</f>
        <v>1.0228956037714416</v>
      </c>
    </row>
    <row r="24" spans="1:10" ht="21.95" customHeight="1" x14ac:dyDescent="0.15">
      <c r="A24" s="285"/>
      <c r="B24" s="288"/>
      <c r="C24" s="152" t="s">
        <v>32</v>
      </c>
      <c r="D24" s="153">
        <v>14121572</v>
      </c>
      <c r="E24" s="153">
        <v>14421572</v>
      </c>
      <c r="F24" s="153">
        <v>13789377</v>
      </c>
      <c r="G24" s="155">
        <f t="shared" si="5"/>
        <v>0.97647606088047423</v>
      </c>
      <c r="H24" s="156">
        <f t="shared" ref="H24:H33" si="7">D24-F24</f>
        <v>332195</v>
      </c>
      <c r="I24" s="157">
        <v>14144913</v>
      </c>
      <c r="J24" s="158">
        <f t="shared" si="6"/>
        <v>0.97486474466120787</v>
      </c>
    </row>
    <row r="25" spans="1:10" ht="21.95" customHeight="1" x14ac:dyDescent="0.15">
      <c r="A25" s="285"/>
      <c r="B25" s="288"/>
      <c r="C25" s="152" t="s">
        <v>33</v>
      </c>
      <c r="D25" s="153">
        <v>2459924</v>
      </c>
      <c r="E25" s="153">
        <v>2459924</v>
      </c>
      <c r="F25" s="153">
        <v>2450039</v>
      </c>
      <c r="G25" s="155">
        <f t="shared" si="5"/>
        <v>0.99598158317086216</v>
      </c>
      <c r="H25" s="156">
        <f t="shared" si="7"/>
        <v>9885</v>
      </c>
      <c r="I25" s="157">
        <v>2485362</v>
      </c>
      <c r="J25" s="158">
        <f t="shared" si="6"/>
        <v>0.98578758345866724</v>
      </c>
    </row>
    <row r="26" spans="1:10" ht="21.95" customHeight="1" x14ac:dyDescent="0.15">
      <c r="A26" s="285"/>
      <c r="B26" s="288"/>
      <c r="C26" s="152" t="s">
        <v>34</v>
      </c>
      <c r="D26" s="153">
        <v>2797</v>
      </c>
      <c r="E26" s="153">
        <v>2797</v>
      </c>
      <c r="F26" s="153">
        <v>1804</v>
      </c>
      <c r="G26" s="155">
        <f t="shared" si="5"/>
        <v>0.64497676081515909</v>
      </c>
      <c r="H26" s="156">
        <f t="shared" si="7"/>
        <v>993</v>
      </c>
      <c r="I26" s="157">
        <v>1709</v>
      </c>
      <c r="J26" s="158">
        <f t="shared" si="6"/>
        <v>1.0555880631948509</v>
      </c>
    </row>
    <row r="27" spans="1:10" ht="21.95" customHeight="1" x14ac:dyDescent="0.15">
      <c r="A27" s="285"/>
      <c r="B27" s="288"/>
      <c r="C27" s="152" t="s">
        <v>35</v>
      </c>
      <c r="D27" s="153">
        <v>185</v>
      </c>
      <c r="E27" s="153">
        <v>185</v>
      </c>
      <c r="F27" s="153">
        <v>65</v>
      </c>
      <c r="G27" s="155">
        <f t="shared" si="5"/>
        <v>0.35135135135135137</v>
      </c>
      <c r="H27" s="156">
        <f t="shared" si="7"/>
        <v>120</v>
      </c>
      <c r="I27" s="157">
        <v>82</v>
      </c>
      <c r="J27" s="158">
        <f t="shared" si="6"/>
        <v>0.79268292682926833</v>
      </c>
    </row>
    <row r="28" spans="1:10" ht="21.95" customHeight="1" x14ac:dyDescent="0.15">
      <c r="A28" s="285"/>
      <c r="B28" s="288"/>
      <c r="C28" s="152" t="s">
        <v>36</v>
      </c>
      <c r="D28" s="153">
        <v>929800</v>
      </c>
      <c r="E28" s="153">
        <v>929800</v>
      </c>
      <c r="F28" s="153">
        <v>923040</v>
      </c>
      <c r="G28" s="155">
        <f t="shared" si="5"/>
        <v>0.99272961927296188</v>
      </c>
      <c r="H28" s="156">
        <f t="shared" si="7"/>
        <v>6760</v>
      </c>
      <c r="I28" s="157">
        <v>951827</v>
      </c>
      <c r="J28" s="158">
        <f t="shared" si="6"/>
        <v>0.96975605861149139</v>
      </c>
    </row>
    <row r="29" spans="1:10" ht="21.95" customHeight="1" x14ac:dyDescent="0.15">
      <c r="A29" s="285"/>
      <c r="B29" s="288"/>
      <c r="C29" s="152" t="s">
        <v>37</v>
      </c>
      <c r="D29" s="153">
        <v>5655244</v>
      </c>
      <c r="E29" s="153">
        <v>5655244</v>
      </c>
      <c r="F29" s="153">
        <v>5108412</v>
      </c>
      <c r="G29" s="155">
        <f t="shared" si="5"/>
        <v>0.90330532157410004</v>
      </c>
      <c r="H29" s="156">
        <f t="shared" si="7"/>
        <v>546832</v>
      </c>
      <c r="I29" s="157">
        <v>5010421</v>
      </c>
      <c r="J29" s="158">
        <f t="shared" si="6"/>
        <v>1.0195574383869139</v>
      </c>
    </row>
    <row r="30" spans="1:10" ht="21.95" customHeight="1" x14ac:dyDescent="0.15">
      <c r="A30" s="285"/>
      <c r="B30" s="288"/>
      <c r="C30" s="152" t="s">
        <v>38</v>
      </c>
      <c r="D30" s="153">
        <v>211210</v>
      </c>
      <c r="E30" s="153">
        <v>211210</v>
      </c>
      <c r="F30" s="153">
        <v>177495</v>
      </c>
      <c r="G30" s="155">
        <f t="shared" si="5"/>
        <v>0.84037214147057426</v>
      </c>
      <c r="H30" s="156">
        <f t="shared" si="7"/>
        <v>33715</v>
      </c>
      <c r="I30" s="157">
        <v>180516</v>
      </c>
      <c r="J30" s="158">
        <f t="shared" si="6"/>
        <v>0.98326464136143055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60409</v>
      </c>
      <c r="E32" s="153">
        <v>142653</v>
      </c>
      <c r="F32" s="153">
        <v>89010</v>
      </c>
      <c r="G32" s="155">
        <f t="shared" si="5"/>
        <v>1.4734559419953981</v>
      </c>
      <c r="H32" s="156">
        <f t="shared" si="7"/>
        <v>-28601</v>
      </c>
      <c r="I32" s="157">
        <v>120029</v>
      </c>
      <c r="J32" s="158">
        <f t="shared" si="6"/>
        <v>0.74157078705979385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23639401</v>
      </c>
      <c r="E33" s="168">
        <f>SUM(E23:E32)</f>
        <v>24020546</v>
      </c>
      <c r="F33" s="169">
        <f>SUM(F23:F32)</f>
        <v>22719333</v>
      </c>
      <c r="G33" s="170">
        <f>IF(D33=0,0,F33/D33)</f>
        <v>0.96107904764591967</v>
      </c>
      <c r="H33" s="171">
        <f t="shared" si="7"/>
        <v>920068</v>
      </c>
      <c r="I33" s="172">
        <f>SUM(I23:I32)</f>
        <v>23070919</v>
      </c>
      <c r="J33" s="173">
        <f t="shared" si="6"/>
        <v>0.98476064174123279</v>
      </c>
    </row>
    <row r="34" spans="1:10" ht="21.95" customHeight="1" x14ac:dyDescent="0.15">
      <c r="A34" s="285"/>
      <c r="B34" s="174" t="s">
        <v>42</v>
      </c>
      <c r="C34" s="160"/>
      <c r="D34" s="161">
        <v>3000</v>
      </c>
      <c r="E34" s="161">
        <v>23000</v>
      </c>
      <c r="F34" s="161">
        <v>23000</v>
      </c>
      <c r="G34" s="203"/>
      <c r="H34" s="204"/>
      <c r="I34" s="180">
        <v>200000</v>
      </c>
      <c r="J34" s="181">
        <f t="shared" si="6"/>
        <v>0.115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8425</v>
      </c>
      <c r="E36" s="146">
        <v>8425</v>
      </c>
      <c r="F36" s="146">
        <v>5582</v>
      </c>
      <c r="G36" s="205"/>
      <c r="H36" s="206"/>
      <c r="I36" s="188">
        <v>4996</v>
      </c>
      <c r="J36" s="189">
        <f t="shared" si="6"/>
        <v>1.1172938350680544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23650826</v>
      </c>
      <c r="E37" s="248">
        <f>SUM(E34:E36)+E33</f>
        <v>24051971</v>
      </c>
      <c r="F37" s="248">
        <f>SUM(F34:F36)+F33</f>
        <v>22747915</v>
      </c>
      <c r="G37" s="194">
        <f>IF(D37=0,0,F37/D37)</f>
        <v>0.96182327839205273</v>
      </c>
      <c r="H37" s="195">
        <f>D37-F37</f>
        <v>902911</v>
      </c>
      <c r="I37" s="207">
        <f>SUM(I34:I36)+I33</f>
        <v>23275915</v>
      </c>
      <c r="J37" s="208">
        <f t="shared" si="6"/>
        <v>0.9773156071415452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-81863</v>
      </c>
      <c r="G39" s="213"/>
      <c r="H39" s="214"/>
      <c r="I39" s="215">
        <f>I15-I33</f>
        <v>-655312</v>
      </c>
      <c r="J39" s="216">
        <f t="shared" si="6"/>
        <v>0.1249221744756696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17989</v>
      </c>
      <c r="G41" s="221"/>
      <c r="H41" s="222"/>
      <c r="I41" s="223">
        <f>I19-I37</f>
        <v>28435</v>
      </c>
      <c r="J41" s="224">
        <f t="shared" si="6"/>
        <v>0.63263583611746088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17989</v>
      </c>
      <c r="G42" s="230"/>
      <c r="H42" s="204"/>
      <c r="I42" s="231">
        <v>28434</v>
      </c>
      <c r="J42" s="232">
        <f t="shared" si="6"/>
        <v>0.63265808539072943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67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3671078</v>
      </c>
      <c r="E5" s="146">
        <v>3671078</v>
      </c>
      <c r="F5" s="146">
        <v>3420412</v>
      </c>
      <c r="G5" s="148">
        <f>IF(D5=0,0,F5/D5)</f>
        <v>0.93171869407296715</v>
      </c>
      <c r="H5" s="149">
        <f>F5-D5</f>
        <v>-250666</v>
      </c>
      <c r="I5" s="150">
        <v>3467497</v>
      </c>
      <c r="J5" s="151">
        <f>IF(I5=0,0,F5/I5)</f>
        <v>0.98642104088338067</v>
      </c>
    </row>
    <row r="6" spans="1:12" ht="21.95" customHeight="1" x14ac:dyDescent="0.15">
      <c r="A6" s="285"/>
      <c r="B6" s="288"/>
      <c r="C6" s="152" t="s">
        <v>13</v>
      </c>
      <c r="D6" s="153">
        <v>2750323</v>
      </c>
      <c r="E6" s="153">
        <v>2987270</v>
      </c>
      <c r="F6" s="153">
        <v>2987820</v>
      </c>
      <c r="G6" s="155">
        <f t="shared" ref="G6:G15" si="0">IF(D6=0,0,F6/D6)</f>
        <v>1.0863524029723055</v>
      </c>
      <c r="H6" s="156">
        <f t="shared" ref="H6:H15" si="1">F6-D6</f>
        <v>237497</v>
      </c>
      <c r="I6" s="157">
        <v>3019939</v>
      </c>
      <c r="J6" s="158">
        <f t="shared" ref="J6:J18" si="2">IF(I6=0,0,F6/I6)</f>
        <v>0.9893643547104759</v>
      </c>
    </row>
    <row r="7" spans="1:12" ht="21.95" customHeight="1" x14ac:dyDescent="0.15">
      <c r="A7" s="285"/>
      <c r="B7" s="288"/>
      <c r="C7" s="152" t="s">
        <v>14</v>
      </c>
      <c r="D7" s="153">
        <v>100526</v>
      </c>
      <c r="E7" s="153">
        <v>101644</v>
      </c>
      <c r="F7" s="153">
        <v>105427</v>
      </c>
      <c r="G7" s="155">
        <f t="shared" si="0"/>
        <v>1.0487535562938941</v>
      </c>
      <c r="H7" s="156">
        <f t="shared" si="1"/>
        <v>4901</v>
      </c>
      <c r="I7" s="157">
        <v>170494</v>
      </c>
      <c r="J7" s="158">
        <f t="shared" si="2"/>
        <v>0.61836193649043369</v>
      </c>
    </row>
    <row r="8" spans="1:12" ht="21.95" customHeight="1" x14ac:dyDescent="0.15">
      <c r="A8" s="285"/>
      <c r="B8" s="288"/>
      <c r="C8" s="152" t="s">
        <v>15</v>
      </c>
      <c r="D8" s="153">
        <v>3909443</v>
      </c>
      <c r="E8" s="153">
        <v>3814167</v>
      </c>
      <c r="F8" s="153">
        <v>3814167</v>
      </c>
      <c r="G8" s="155">
        <f t="shared" si="0"/>
        <v>0.97562926483389067</v>
      </c>
      <c r="H8" s="156">
        <f t="shared" si="1"/>
        <v>-95276</v>
      </c>
      <c r="I8" s="157">
        <v>4014261</v>
      </c>
      <c r="J8" s="158">
        <f t="shared" si="2"/>
        <v>0.95015421269319555</v>
      </c>
    </row>
    <row r="9" spans="1:12" ht="21.95" customHeight="1" x14ac:dyDescent="0.15">
      <c r="A9" s="285"/>
      <c r="B9" s="288"/>
      <c r="C9" s="152" t="s">
        <v>16</v>
      </c>
      <c r="D9" s="153">
        <v>1294473</v>
      </c>
      <c r="E9" s="153">
        <v>917389</v>
      </c>
      <c r="F9" s="153">
        <v>919213</v>
      </c>
      <c r="G9" s="155">
        <f t="shared" si="0"/>
        <v>0.71010596590272645</v>
      </c>
      <c r="H9" s="156">
        <f t="shared" si="1"/>
        <v>-375260</v>
      </c>
      <c r="I9" s="157">
        <v>967797</v>
      </c>
      <c r="J9" s="158">
        <f t="shared" si="2"/>
        <v>0.94979938974805667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3508786</v>
      </c>
      <c r="E11" s="153">
        <v>3508786</v>
      </c>
      <c r="F11" s="153">
        <v>3440976</v>
      </c>
      <c r="G11" s="155">
        <f t="shared" si="0"/>
        <v>0.98067422749634769</v>
      </c>
      <c r="H11" s="156">
        <f t="shared" si="1"/>
        <v>-67810</v>
      </c>
      <c r="I11" s="157">
        <v>3397944</v>
      </c>
      <c r="J11" s="158">
        <f t="shared" si="2"/>
        <v>1.0126641286613316</v>
      </c>
    </row>
    <row r="12" spans="1:12" ht="21.95" customHeight="1" x14ac:dyDescent="0.15">
      <c r="A12" s="285"/>
      <c r="B12" s="288"/>
      <c r="C12" s="152" t="s">
        <v>19</v>
      </c>
      <c r="D12" s="153">
        <v>1283499</v>
      </c>
      <c r="E12" s="153">
        <v>1113109</v>
      </c>
      <c r="F12" s="153">
        <v>1094814</v>
      </c>
      <c r="G12" s="155">
        <f t="shared" si="0"/>
        <v>0.85299170470721053</v>
      </c>
      <c r="H12" s="156">
        <f t="shared" si="1"/>
        <v>-188685</v>
      </c>
      <c r="I12" s="157">
        <v>1270772</v>
      </c>
      <c r="J12" s="158">
        <f t="shared" si="2"/>
        <v>0.86153456324187183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93601</v>
      </c>
      <c r="E13" s="153">
        <v>444465</v>
      </c>
      <c r="F13" s="153">
        <v>444465</v>
      </c>
      <c r="G13" s="155">
        <f t="shared" si="0"/>
        <v>4.748506960395722</v>
      </c>
      <c r="H13" s="156">
        <f t="shared" si="1"/>
        <v>350864</v>
      </c>
      <c r="I13" s="157">
        <v>445874</v>
      </c>
      <c r="J13" s="158">
        <f t="shared" si="2"/>
        <v>0.99683991441528319</v>
      </c>
    </row>
    <row r="14" spans="1:12" ht="21.95" customHeight="1" x14ac:dyDescent="0.15">
      <c r="A14" s="285"/>
      <c r="B14" s="288"/>
      <c r="C14" s="160" t="s">
        <v>21</v>
      </c>
      <c r="D14" s="161">
        <v>7305</v>
      </c>
      <c r="E14" s="161">
        <v>1776361</v>
      </c>
      <c r="F14" s="161">
        <v>24309</v>
      </c>
      <c r="G14" s="163">
        <f t="shared" si="0"/>
        <v>3.3277207392197123</v>
      </c>
      <c r="H14" s="164">
        <f t="shared" si="1"/>
        <v>17004</v>
      </c>
      <c r="I14" s="165">
        <v>24866</v>
      </c>
      <c r="J14" s="166">
        <f t="shared" si="2"/>
        <v>0.97759993565511139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16619034</v>
      </c>
      <c r="E15" s="168">
        <f t="shared" ref="E15:F15" si="3">SUM(E5:E14)</f>
        <v>18334269</v>
      </c>
      <c r="F15" s="169">
        <f t="shared" si="3"/>
        <v>16251603</v>
      </c>
      <c r="G15" s="170">
        <f t="shared" si="0"/>
        <v>0.97789095322868946</v>
      </c>
      <c r="H15" s="171">
        <f t="shared" si="1"/>
        <v>-367431</v>
      </c>
      <c r="I15" s="172">
        <f>SUM(I5:I14)</f>
        <v>16779444</v>
      </c>
      <c r="J15" s="173">
        <f t="shared" si="2"/>
        <v>0.96854240223931143</v>
      </c>
    </row>
    <row r="16" spans="1:12" ht="21.95" customHeight="1" x14ac:dyDescent="0.15">
      <c r="A16" s="285"/>
      <c r="B16" s="174" t="s">
        <v>23</v>
      </c>
      <c r="C16" s="175"/>
      <c r="D16" s="176">
        <v>1</v>
      </c>
      <c r="E16" s="176">
        <v>1</v>
      </c>
      <c r="F16" s="176">
        <v>1</v>
      </c>
      <c r="G16" s="178"/>
      <c r="H16" s="179"/>
      <c r="I16" s="180">
        <v>1</v>
      </c>
      <c r="J16" s="181">
        <f t="shared" si="2"/>
        <v>1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16619035</v>
      </c>
      <c r="E19" s="248">
        <f t="shared" ref="E19:F19" si="4">SUM(E16:E18)+E15</f>
        <v>18334270</v>
      </c>
      <c r="F19" s="248">
        <f t="shared" si="4"/>
        <v>16251604</v>
      </c>
      <c r="G19" s="194">
        <f>IF(D19=0,0,F19/D19)</f>
        <v>0.9778909545590343</v>
      </c>
      <c r="H19" s="195">
        <f>F19-D19</f>
        <v>-367431</v>
      </c>
      <c r="I19" s="196">
        <f>SUM(I16:I18)+I15</f>
        <v>16779445</v>
      </c>
      <c r="J19" s="197">
        <f>IF(I19=0,0,F19/I19)</f>
        <v>0.96854240411408121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198606</v>
      </c>
      <c r="E23" s="146">
        <v>189263</v>
      </c>
      <c r="F23" s="146">
        <v>183716</v>
      </c>
      <c r="G23" s="148">
        <f t="shared" ref="G23:G32" si="5">IF(D23=0,0,F23/D23)</f>
        <v>0.92502744126562142</v>
      </c>
      <c r="H23" s="149">
        <f>D23-F23</f>
        <v>14890</v>
      </c>
      <c r="I23" s="150">
        <v>188799</v>
      </c>
      <c r="J23" s="151">
        <f t="shared" ref="J23:J43" si="6">IF(I23=0,0,F23/I23)</f>
        <v>0.97307718790883424</v>
      </c>
    </row>
    <row r="24" spans="1:10" ht="21.95" customHeight="1" x14ac:dyDescent="0.15">
      <c r="A24" s="285"/>
      <c r="B24" s="288"/>
      <c r="C24" s="152" t="s">
        <v>32</v>
      </c>
      <c r="D24" s="153">
        <v>9447248</v>
      </c>
      <c r="E24" s="153">
        <v>10145091</v>
      </c>
      <c r="F24" s="153">
        <v>9205464</v>
      </c>
      <c r="G24" s="155">
        <f t="shared" si="5"/>
        <v>0.97440693840153236</v>
      </c>
      <c r="H24" s="156">
        <f t="shared" ref="H24:H33" si="7">D24-F24</f>
        <v>241784</v>
      </c>
      <c r="I24" s="157">
        <v>9665116</v>
      </c>
      <c r="J24" s="158">
        <f t="shared" si="6"/>
        <v>0.95244216417061112</v>
      </c>
    </row>
    <row r="25" spans="1:10" ht="21.95" customHeight="1" x14ac:dyDescent="0.15">
      <c r="A25" s="285"/>
      <c r="B25" s="288"/>
      <c r="C25" s="152" t="s">
        <v>33</v>
      </c>
      <c r="D25" s="153">
        <v>1787874</v>
      </c>
      <c r="E25" s="153">
        <v>1755607</v>
      </c>
      <c r="F25" s="153">
        <v>1749175</v>
      </c>
      <c r="G25" s="155">
        <f t="shared" si="5"/>
        <v>0.97835473864489331</v>
      </c>
      <c r="H25" s="156">
        <f t="shared" si="7"/>
        <v>38699</v>
      </c>
      <c r="I25" s="157">
        <v>1855800</v>
      </c>
      <c r="J25" s="158">
        <f t="shared" si="6"/>
        <v>0.94254499407263714</v>
      </c>
    </row>
    <row r="26" spans="1:10" ht="21.95" customHeight="1" x14ac:dyDescent="0.15">
      <c r="A26" s="285"/>
      <c r="B26" s="288"/>
      <c r="C26" s="152" t="s">
        <v>34</v>
      </c>
      <c r="D26" s="153">
        <v>2003</v>
      </c>
      <c r="E26" s="153">
        <v>1271</v>
      </c>
      <c r="F26" s="153">
        <v>1271</v>
      </c>
      <c r="G26" s="155">
        <f t="shared" si="5"/>
        <v>0.63454817773339989</v>
      </c>
      <c r="H26" s="156">
        <f t="shared" si="7"/>
        <v>732</v>
      </c>
      <c r="I26" s="157">
        <v>1290</v>
      </c>
      <c r="J26" s="158">
        <f t="shared" si="6"/>
        <v>0.98527131782945732</v>
      </c>
    </row>
    <row r="27" spans="1:10" ht="21.95" customHeight="1" x14ac:dyDescent="0.15">
      <c r="A27" s="285"/>
      <c r="B27" s="288"/>
      <c r="C27" s="152" t="s">
        <v>35</v>
      </c>
      <c r="D27" s="153">
        <v>1200</v>
      </c>
      <c r="E27" s="153">
        <v>49</v>
      </c>
      <c r="F27" s="153">
        <v>48</v>
      </c>
      <c r="G27" s="155">
        <f t="shared" si="5"/>
        <v>0.04</v>
      </c>
      <c r="H27" s="156">
        <f t="shared" si="7"/>
        <v>1152</v>
      </c>
      <c r="I27" s="157">
        <v>62</v>
      </c>
      <c r="J27" s="158">
        <f t="shared" si="6"/>
        <v>0.77419354838709675</v>
      </c>
    </row>
    <row r="28" spans="1:10" ht="21.95" customHeight="1" x14ac:dyDescent="0.15">
      <c r="A28" s="285"/>
      <c r="B28" s="288"/>
      <c r="C28" s="152" t="s">
        <v>36</v>
      </c>
      <c r="D28" s="153">
        <v>611284</v>
      </c>
      <c r="E28" s="153">
        <v>61969</v>
      </c>
      <c r="F28" s="153">
        <v>610078</v>
      </c>
      <c r="G28" s="155">
        <f t="shared" si="5"/>
        <v>0.99802710360487101</v>
      </c>
      <c r="H28" s="156">
        <f t="shared" si="7"/>
        <v>1206</v>
      </c>
      <c r="I28" s="157">
        <v>652090</v>
      </c>
      <c r="J28" s="158">
        <f t="shared" si="6"/>
        <v>0.93557331043260905</v>
      </c>
    </row>
    <row r="29" spans="1:10" ht="21.95" customHeight="1" x14ac:dyDescent="0.15">
      <c r="A29" s="285"/>
      <c r="B29" s="288"/>
      <c r="C29" s="152" t="s">
        <v>37</v>
      </c>
      <c r="D29" s="153">
        <v>4419703</v>
      </c>
      <c r="E29" s="153">
        <v>3987017</v>
      </c>
      <c r="F29" s="153">
        <v>3986868</v>
      </c>
      <c r="G29" s="155">
        <f t="shared" si="5"/>
        <v>0.90206694884249006</v>
      </c>
      <c r="H29" s="156">
        <f t="shared" si="7"/>
        <v>432835</v>
      </c>
      <c r="I29" s="157">
        <v>3957969</v>
      </c>
      <c r="J29" s="158">
        <f t="shared" si="6"/>
        <v>1.0073014720428584</v>
      </c>
    </row>
    <row r="30" spans="1:10" ht="21.95" customHeight="1" x14ac:dyDescent="0.15">
      <c r="A30" s="285"/>
      <c r="B30" s="288"/>
      <c r="C30" s="152" t="s">
        <v>38</v>
      </c>
      <c r="D30" s="153">
        <v>134515</v>
      </c>
      <c r="E30" s="153">
        <v>124983</v>
      </c>
      <c r="F30" s="153">
        <v>111930</v>
      </c>
      <c r="G30" s="155">
        <f t="shared" si="5"/>
        <v>0.83210050923688805</v>
      </c>
      <c r="H30" s="156">
        <f t="shared" si="7"/>
        <v>22585</v>
      </c>
      <c r="I30" s="157">
        <v>116341</v>
      </c>
      <c r="J30" s="158">
        <f t="shared" si="6"/>
        <v>0.96208559321305476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16601</v>
      </c>
      <c r="E32" s="153">
        <v>256164</v>
      </c>
      <c r="F32" s="153">
        <v>69471</v>
      </c>
      <c r="G32" s="155">
        <f t="shared" si="5"/>
        <v>4.1847479067526052</v>
      </c>
      <c r="H32" s="156">
        <f t="shared" si="7"/>
        <v>-52870</v>
      </c>
      <c r="I32" s="157">
        <v>128743</v>
      </c>
      <c r="J32" s="158">
        <f t="shared" si="6"/>
        <v>0.53960992053936918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16619034</v>
      </c>
      <c r="E33" s="168">
        <f>SUM(E23:E32)</f>
        <v>16521414</v>
      </c>
      <c r="F33" s="169">
        <f>SUM(F23:F32)</f>
        <v>15918021</v>
      </c>
      <c r="G33" s="170">
        <f>IF(D33=0,0,F33/D33)</f>
        <v>0.9578186674387934</v>
      </c>
      <c r="H33" s="171">
        <f t="shared" si="7"/>
        <v>701013</v>
      </c>
      <c r="I33" s="172">
        <f>SUM(I23:I32)</f>
        <v>16566210</v>
      </c>
      <c r="J33" s="173">
        <f t="shared" si="6"/>
        <v>0.9608728248645888</v>
      </c>
    </row>
    <row r="34" spans="1:10" ht="21.95" customHeight="1" x14ac:dyDescent="0.15">
      <c r="A34" s="285"/>
      <c r="B34" s="174" t="s">
        <v>42</v>
      </c>
      <c r="C34" s="160"/>
      <c r="D34" s="161">
        <v>1</v>
      </c>
      <c r="E34" s="161">
        <v>1</v>
      </c>
      <c r="F34" s="161">
        <v>1</v>
      </c>
      <c r="G34" s="203"/>
      <c r="H34" s="204"/>
      <c r="I34" s="180">
        <v>1</v>
      </c>
      <c r="J34" s="181">
        <f t="shared" si="6"/>
        <v>1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1650938</v>
      </c>
      <c r="F35" s="161">
        <v>1650938</v>
      </c>
      <c r="G35" s="203"/>
      <c r="H35" s="204"/>
      <c r="I35" s="180">
        <v>1864172</v>
      </c>
      <c r="J35" s="181">
        <f t="shared" si="6"/>
        <v>0.88561463212622016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16619035</v>
      </c>
      <c r="E37" s="248">
        <f>SUM(E34:E36)+E33</f>
        <v>18172353</v>
      </c>
      <c r="F37" s="248">
        <f>SUM(F34:F36)+F33</f>
        <v>17568960</v>
      </c>
      <c r="G37" s="194">
        <f>IF(D37=0,0,F37/D37)</f>
        <v>1.0571588542896744</v>
      </c>
      <c r="H37" s="195">
        <f>D37-F37</f>
        <v>-949925</v>
      </c>
      <c r="I37" s="207">
        <f>SUM(I34:I36)+I33</f>
        <v>18430383</v>
      </c>
      <c r="J37" s="208">
        <f t="shared" si="6"/>
        <v>0.95326071085988828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333582</v>
      </c>
      <c r="G39" s="213"/>
      <c r="H39" s="214"/>
      <c r="I39" s="215">
        <f>I15-I33</f>
        <v>213234</v>
      </c>
      <c r="J39" s="216">
        <f t="shared" si="6"/>
        <v>1.5643940459776584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-1317356</v>
      </c>
      <c r="G41" s="221"/>
      <c r="H41" s="222"/>
      <c r="I41" s="223">
        <f>I19-I37</f>
        <v>-1650938</v>
      </c>
      <c r="J41" s="224">
        <f t="shared" si="6"/>
        <v>0.79794395670824703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B1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68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2204182</v>
      </c>
      <c r="E5" s="146">
        <v>2204182</v>
      </c>
      <c r="F5" s="146">
        <v>1732475</v>
      </c>
      <c r="G5" s="148">
        <f>IF(D5=0,0,F5/D5)</f>
        <v>0.78599453221194981</v>
      </c>
      <c r="H5" s="149">
        <f>F5-D5</f>
        <v>-471707</v>
      </c>
      <c r="I5" s="150">
        <v>1796750</v>
      </c>
      <c r="J5" s="151">
        <f>IF(I5=0,0,F5/I5)</f>
        <v>0.96422707666620289</v>
      </c>
    </row>
    <row r="6" spans="1:12" ht="21.95" customHeight="1" x14ac:dyDescent="0.15">
      <c r="A6" s="285"/>
      <c r="B6" s="288"/>
      <c r="C6" s="152" t="s">
        <v>13</v>
      </c>
      <c r="D6" s="153">
        <v>1950183</v>
      </c>
      <c r="E6" s="153">
        <v>1953877</v>
      </c>
      <c r="F6" s="153">
        <v>1966013</v>
      </c>
      <c r="G6" s="155">
        <f t="shared" ref="G6:G15" si="0">IF(D6=0,0,F6/D6)</f>
        <v>1.0081171869511734</v>
      </c>
      <c r="H6" s="156">
        <f t="shared" ref="H6:H15" si="1">F6-D6</f>
        <v>15830</v>
      </c>
      <c r="I6" s="157">
        <v>1999965</v>
      </c>
      <c r="J6" s="158">
        <f t="shared" ref="J6:J18" si="2">IF(I6=0,0,F6/I6)</f>
        <v>0.98302370291480101</v>
      </c>
    </row>
    <row r="7" spans="1:12" ht="21.95" customHeight="1" x14ac:dyDescent="0.15">
      <c r="A7" s="285"/>
      <c r="B7" s="288"/>
      <c r="C7" s="152" t="s">
        <v>14</v>
      </c>
      <c r="D7" s="153">
        <v>201494</v>
      </c>
      <c r="E7" s="153">
        <v>201494</v>
      </c>
      <c r="F7" s="153">
        <v>152936</v>
      </c>
      <c r="G7" s="155">
        <f t="shared" si="0"/>
        <v>0.75901019385192614</v>
      </c>
      <c r="H7" s="156">
        <f t="shared" si="1"/>
        <v>-48558</v>
      </c>
      <c r="I7" s="157">
        <v>234866</v>
      </c>
      <c r="J7" s="158">
        <f t="shared" si="2"/>
        <v>0.65116279069767447</v>
      </c>
    </row>
    <row r="8" spans="1:12" ht="21.95" customHeight="1" x14ac:dyDescent="0.15">
      <c r="A8" s="285"/>
      <c r="B8" s="288"/>
      <c r="C8" s="152" t="s">
        <v>15</v>
      </c>
      <c r="D8" s="153">
        <v>2805720</v>
      </c>
      <c r="E8" s="153">
        <v>2805720</v>
      </c>
      <c r="F8" s="153">
        <v>2804527</v>
      </c>
      <c r="G8" s="155">
        <f t="shared" si="0"/>
        <v>0.99957479720000575</v>
      </c>
      <c r="H8" s="156">
        <f t="shared" si="1"/>
        <v>-1193</v>
      </c>
      <c r="I8" s="157">
        <v>2826700</v>
      </c>
      <c r="J8" s="158">
        <f t="shared" si="2"/>
        <v>0.99215587080341039</v>
      </c>
    </row>
    <row r="9" spans="1:12" ht="21.95" customHeight="1" x14ac:dyDescent="0.15">
      <c r="A9" s="285"/>
      <c r="B9" s="288"/>
      <c r="C9" s="152" t="s">
        <v>16</v>
      </c>
      <c r="D9" s="153">
        <v>540533</v>
      </c>
      <c r="E9" s="153">
        <v>540533</v>
      </c>
      <c r="F9" s="153">
        <v>496118</v>
      </c>
      <c r="G9" s="155">
        <f t="shared" si="0"/>
        <v>0.9178311037438972</v>
      </c>
      <c r="H9" s="156">
        <f t="shared" si="1"/>
        <v>-44415</v>
      </c>
      <c r="I9" s="157">
        <v>469502</v>
      </c>
      <c r="J9" s="158">
        <f t="shared" si="2"/>
        <v>1.0566898543563179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2117818</v>
      </c>
      <c r="E11" s="153">
        <v>2117818</v>
      </c>
      <c r="F11" s="153">
        <v>2054938</v>
      </c>
      <c r="G11" s="155">
        <f t="shared" si="0"/>
        <v>0.97030906338505007</v>
      </c>
      <c r="H11" s="156">
        <f t="shared" si="1"/>
        <v>-62880</v>
      </c>
      <c r="I11" s="157">
        <v>2057114</v>
      </c>
      <c r="J11" s="158">
        <f t="shared" si="2"/>
        <v>0.99894220738374251</v>
      </c>
    </row>
    <row r="12" spans="1:12" ht="21.95" customHeight="1" x14ac:dyDescent="0.15">
      <c r="A12" s="285"/>
      <c r="B12" s="288"/>
      <c r="C12" s="152" t="s">
        <v>19</v>
      </c>
      <c r="D12" s="153">
        <v>859977</v>
      </c>
      <c r="E12" s="153">
        <v>862699</v>
      </c>
      <c r="F12" s="153">
        <v>850645</v>
      </c>
      <c r="G12" s="155">
        <f t="shared" si="0"/>
        <v>0.98914854699602428</v>
      </c>
      <c r="H12" s="156">
        <f t="shared" si="1"/>
        <v>-9332</v>
      </c>
      <c r="I12" s="157">
        <v>838900</v>
      </c>
      <c r="J12" s="158">
        <f t="shared" si="2"/>
        <v>1.0140004768148767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69906</v>
      </c>
      <c r="E13" s="153">
        <v>69906</v>
      </c>
      <c r="F13" s="153">
        <v>81960</v>
      </c>
      <c r="G13" s="155">
        <f t="shared" si="0"/>
        <v>1.1724315509398335</v>
      </c>
      <c r="H13" s="156">
        <f t="shared" si="1"/>
        <v>12054</v>
      </c>
      <c r="I13" s="157">
        <v>94776</v>
      </c>
      <c r="J13" s="158">
        <f t="shared" si="2"/>
        <v>0.86477589263104582</v>
      </c>
    </row>
    <row r="14" spans="1:12" ht="21.95" customHeight="1" x14ac:dyDescent="0.15">
      <c r="A14" s="285"/>
      <c r="B14" s="288"/>
      <c r="C14" s="160" t="s">
        <v>21</v>
      </c>
      <c r="D14" s="161">
        <v>5779</v>
      </c>
      <c r="E14" s="161">
        <v>939560</v>
      </c>
      <c r="F14" s="161">
        <v>4619</v>
      </c>
      <c r="G14" s="163">
        <f t="shared" si="0"/>
        <v>0.79927323066274447</v>
      </c>
      <c r="H14" s="164">
        <f t="shared" si="1"/>
        <v>-1160</v>
      </c>
      <c r="I14" s="165">
        <v>9377</v>
      </c>
      <c r="J14" s="166">
        <f t="shared" si="2"/>
        <v>0.49258824784046068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10755592</v>
      </c>
      <c r="E15" s="168">
        <f t="shared" ref="E15:F15" si="3">SUM(E5:E14)</f>
        <v>11695789</v>
      </c>
      <c r="F15" s="169">
        <f t="shared" si="3"/>
        <v>10144231</v>
      </c>
      <c r="G15" s="170">
        <f t="shared" si="0"/>
        <v>0.94315877731323394</v>
      </c>
      <c r="H15" s="171">
        <f t="shared" si="1"/>
        <v>-611361</v>
      </c>
      <c r="I15" s="172">
        <f>SUM(I5:I14)</f>
        <v>10327950</v>
      </c>
      <c r="J15" s="173">
        <f t="shared" si="2"/>
        <v>0.98221147468761949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10755592</v>
      </c>
      <c r="E19" s="248">
        <f t="shared" ref="E19:F19" si="4">SUM(E16:E18)+E15</f>
        <v>11695789</v>
      </c>
      <c r="F19" s="248">
        <f t="shared" si="4"/>
        <v>10144231</v>
      </c>
      <c r="G19" s="194">
        <f>IF(D19=0,0,F19/D19)</f>
        <v>0.94315877731323394</v>
      </c>
      <c r="H19" s="195">
        <f>F19-D19</f>
        <v>-611361</v>
      </c>
      <c r="I19" s="196">
        <f>SUM(I16:I18)+I15</f>
        <v>10327950</v>
      </c>
      <c r="J19" s="197">
        <f>IF(I19=0,0,F19/I19)</f>
        <v>0.98221147468761949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174513</v>
      </c>
      <c r="E23" s="146">
        <v>180929</v>
      </c>
      <c r="F23" s="146">
        <v>166001</v>
      </c>
      <c r="G23" s="148">
        <f t="shared" ref="G23:G32" si="5">IF(D23=0,0,F23/D23)</f>
        <v>0.95122426409493843</v>
      </c>
      <c r="H23" s="149">
        <f>D23-F23</f>
        <v>8512</v>
      </c>
      <c r="I23" s="150">
        <v>157359</v>
      </c>
      <c r="J23" s="151">
        <f t="shared" ref="J23:J43" si="6">IF(I23=0,0,F23/I23)</f>
        <v>1.0549190068569323</v>
      </c>
    </row>
    <row r="24" spans="1:10" ht="21.95" customHeight="1" x14ac:dyDescent="0.15">
      <c r="A24" s="285"/>
      <c r="B24" s="288"/>
      <c r="C24" s="152" t="s">
        <v>32</v>
      </c>
      <c r="D24" s="153">
        <v>6463959</v>
      </c>
      <c r="E24" s="153">
        <v>6463959</v>
      </c>
      <c r="F24" s="153">
        <v>6010594</v>
      </c>
      <c r="G24" s="155">
        <f t="shared" si="5"/>
        <v>0.92986264300253141</v>
      </c>
      <c r="H24" s="156">
        <f t="shared" ref="H24:H33" si="7">D24-F24</f>
        <v>453365</v>
      </c>
      <c r="I24" s="157">
        <v>6227106</v>
      </c>
      <c r="J24" s="158">
        <f t="shared" si="6"/>
        <v>0.96523071873194388</v>
      </c>
    </row>
    <row r="25" spans="1:10" ht="21.95" customHeight="1" x14ac:dyDescent="0.15">
      <c r="A25" s="285"/>
      <c r="B25" s="288"/>
      <c r="C25" s="152" t="s">
        <v>33</v>
      </c>
      <c r="D25" s="153">
        <v>1020569</v>
      </c>
      <c r="E25" s="153">
        <v>1020645</v>
      </c>
      <c r="F25" s="153">
        <v>1020644</v>
      </c>
      <c r="G25" s="155">
        <f t="shared" si="5"/>
        <v>1.0000734884167557</v>
      </c>
      <c r="H25" s="156">
        <f t="shared" si="7"/>
        <v>-75</v>
      </c>
      <c r="I25" s="157">
        <v>1069525</v>
      </c>
      <c r="J25" s="158">
        <f t="shared" si="6"/>
        <v>0.9542965335078657</v>
      </c>
    </row>
    <row r="26" spans="1:10" ht="21.95" customHeight="1" x14ac:dyDescent="0.15">
      <c r="A26" s="285"/>
      <c r="B26" s="288"/>
      <c r="C26" s="152" t="s">
        <v>34</v>
      </c>
      <c r="D26" s="153">
        <v>531</v>
      </c>
      <c r="E26" s="153">
        <v>739</v>
      </c>
      <c r="F26" s="153">
        <v>738</v>
      </c>
      <c r="G26" s="155">
        <f t="shared" si="5"/>
        <v>1.3898305084745763</v>
      </c>
      <c r="H26" s="156">
        <f t="shared" si="7"/>
        <v>-207</v>
      </c>
      <c r="I26" s="157">
        <v>725</v>
      </c>
      <c r="J26" s="158">
        <f t="shared" si="6"/>
        <v>1.0179310344827586</v>
      </c>
    </row>
    <row r="27" spans="1:10" ht="21.95" customHeight="1" x14ac:dyDescent="0.15">
      <c r="A27" s="285"/>
      <c r="B27" s="288"/>
      <c r="C27" s="152" t="s">
        <v>35</v>
      </c>
      <c r="D27" s="153">
        <v>31</v>
      </c>
      <c r="E27" s="153">
        <v>31</v>
      </c>
      <c r="F27" s="153">
        <v>30</v>
      </c>
      <c r="G27" s="155">
        <f t="shared" si="5"/>
        <v>0.967741935483871</v>
      </c>
      <c r="H27" s="156">
        <f t="shared" si="7"/>
        <v>1</v>
      </c>
      <c r="I27" s="157">
        <v>39</v>
      </c>
      <c r="J27" s="158">
        <f t="shared" si="6"/>
        <v>0.76923076923076927</v>
      </c>
    </row>
    <row r="28" spans="1:10" ht="21.95" customHeight="1" x14ac:dyDescent="0.15">
      <c r="A28" s="285"/>
      <c r="B28" s="288"/>
      <c r="C28" s="152" t="s">
        <v>36</v>
      </c>
      <c r="D28" s="153">
        <v>370325</v>
      </c>
      <c r="E28" s="153">
        <v>370325</v>
      </c>
      <c r="F28" s="153">
        <v>369585</v>
      </c>
      <c r="G28" s="155">
        <f t="shared" si="5"/>
        <v>0.99800175521501389</v>
      </c>
      <c r="H28" s="156">
        <f t="shared" si="7"/>
        <v>740</v>
      </c>
      <c r="I28" s="157">
        <v>400312</v>
      </c>
      <c r="J28" s="158">
        <f t="shared" si="6"/>
        <v>0.92324237095065853</v>
      </c>
    </row>
    <row r="29" spans="1:10" ht="21.95" customHeight="1" x14ac:dyDescent="0.15">
      <c r="A29" s="285"/>
      <c r="B29" s="288"/>
      <c r="C29" s="152" t="s">
        <v>37</v>
      </c>
      <c r="D29" s="153">
        <v>2442307</v>
      </c>
      <c r="E29" s="153">
        <v>2442307</v>
      </c>
      <c r="F29" s="153">
        <v>2205180</v>
      </c>
      <c r="G29" s="155">
        <f t="shared" si="5"/>
        <v>0.90290860239928883</v>
      </c>
      <c r="H29" s="156">
        <f t="shared" si="7"/>
        <v>237127</v>
      </c>
      <c r="I29" s="157">
        <v>2197056</v>
      </c>
      <c r="J29" s="158">
        <f t="shared" si="6"/>
        <v>1.0036976754347635</v>
      </c>
    </row>
    <row r="30" spans="1:10" ht="21.95" customHeight="1" x14ac:dyDescent="0.15">
      <c r="A30" s="285"/>
      <c r="B30" s="288"/>
      <c r="C30" s="152" t="s">
        <v>38</v>
      </c>
      <c r="D30" s="153">
        <v>99026</v>
      </c>
      <c r="E30" s="153">
        <v>99026</v>
      </c>
      <c r="F30" s="153">
        <v>83125</v>
      </c>
      <c r="G30" s="155">
        <f t="shared" si="5"/>
        <v>0.83942600933088285</v>
      </c>
      <c r="H30" s="156">
        <f t="shared" si="7"/>
        <v>15901</v>
      </c>
      <c r="I30" s="157">
        <v>87230</v>
      </c>
      <c r="J30" s="158">
        <f t="shared" si="6"/>
        <v>0.95294050212083004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178331</v>
      </c>
      <c r="E32" s="153">
        <v>222401</v>
      </c>
      <c r="F32" s="153">
        <v>48275</v>
      </c>
      <c r="G32" s="155">
        <f t="shared" si="5"/>
        <v>0.27070447650716928</v>
      </c>
      <c r="H32" s="156">
        <f t="shared" si="7"/>
        <v>130056</v>
      </c>
      <c r="I32" s="157">
        <v>42179</v>
      </c>
      <c r="J32" s="158">
        <f t="shared" si="6"/>
        <v>1.144526897271154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10749592</v>
      </c>
      <c r="E33" s="168">
        <f>SUM(E23:E32)</f>
        <v>10800362</v>
      </c>
      <c r="F33" s="169">
        <f>SUM(F23:F32)</f>
        <v>9904172</v>
      </c>
      <c r="G33" s="170">
        <f>IF(D33=0,0,F33/D33)</f>
        <v>0.92135329415293155</v>
      </c>
      <c r="H33" s="171">
        <f t="shared" si="7"/>
        <v>845420</v>
      </c>
      <c r="I33" s="172">
        <f>SUM(I23:I32)</f>
        <v>10181531</v>
      </c>
      <c r="J33" s="173">
        <f t="shared" si="6"/>
        <v>0.97275861557559462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889427</v>
      </c>
      <c r="F35" s="161">
        <v>889427</v>
      </c>
      <c r="G35" s="203"/>
      <c r="H35" s="204"/>
      <c r="I35" s="180">
        <v>1035846</v>
      </c>
      <c r="J35" s="181">
        <f t="shared" si="6"/>
        <v>0.85864790712132888</v>
      </c>
    </row>
    <row r="36" spans="1:10" ht="21.95" customHeight="1" thickBot="1" x14ac:dyDescent="0.2">
      <c r="A36" s="285"/>
      <c r="B36" s="182" t="s">
        <v>44</v>
      </c>
      <c r="C36" s="183"/>
      <c r="D36" s="146">
        <v>6000</v>
      </c>
      <c r="E36" s="146">
        <v>6000</v>
      </c>
      <c r="F36" s="146">
        <v>177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10755592</v>
      </c>
      <c r="E37" s="248">
        <f>SUM(E34:E36)+E33</f>
        <v>11695789</v>
      </c>
      <c r="F37" s="248">
        <f>SUM(F34:F36)+F33</f>
        <v>10793776</v>
      </c>
      <c r="G37" s="194">
        <f>IF(D37=0,0,F37/D37)</f>
        <v>1.0035501532598112</v>
      </c>
      <c r="H37" s="195">
        <f>D37-F37</f>
        <v>-38184</v>
      </c>
      <c r="I37" s="207">
        <f>SUM(I34:I36)+I33</f>
        <v>11217377</v>
      </c>
      <c r="J37" s="208">
        <f t="shared" si="6"/>
        <v>0.9622370719999872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240059</v>
      </c>
      <c r="G39" s="213"/>
      <c r="H39" s="214"/>
      <c r="I39" s="215">
        <f>I15-I33</f>
        <v>146419</v>
      </c>
      <c r="J39" s="216">
        <f t="shared" si="6"/>
        <v>1.6395344866444928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-649545</v>
      </c>
      <c r="G41" s="221"/>
      <c r="H41" s="222"/>
      <c r="I41" s="223">
        <f>I19-I37</f>
        <v>-889427</v>
      </c>
      <c r="J41" s="224">
        <f t="shared" si="6"/>
        <v>0.73029602204565414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69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3745099</v>
      </c>
      <c r="E5" s="146">
        <v>3745099</v>
      </c>
      <c r="F5" s="146">
        <v>2641293.0920000002</v>
      </c>
      <c r="G5" s="148">
        <f>IF(D5=0,0,F5/D5)</f>
        <v>0.70526656091067286</v>
      </c>
      <c r="H5" s="149">
        <f>F5-D5</f>
        <v>-1103805.9079999998</v>
      </c>
      <c r="I5" s="150">
        <v>2732360</v>
      </c>
      <c r="J5" s="151">
        <f>IF(I5=0,0,F5/I5)</f>
        <v>0.96667097015034631</v>
      </c>
    </row>
    <row r="6" spans="1:12" ht="21.95" customHeight="1" x14ac:dyDescent="0.15">
      <c r="A6" s="285"/>
      <c r="B6" s="288"/>
      <c r="C6" s="152" t="s">
        <v>13</v>
      </c>
      <c r="D6" s="153">
        <v>3245627</v>
      </c>
      <c r="E6" s="153">
        <v>3247323</v>
      </c>
      <c r="F6" s="153">
        <v>3268243.426</v>
      </c>
      <c r="G6" s="155">
        <f t="shared" ref="G6:G15" si="0">IF(D6=0,0,F6/D6)</f>
        <v>1.0069682763915877</v>
      </c>
      <c r="H6" s="156">
        <f t="shared" ref="H6:H15" si="1">F6-D6</f>
        <v>22616.425999999978</v>
      </c>
      <c r="I6" s="157">
        <v>3652769</v>
      </c>
      <c r="J6" s="158">
        <f t="shared" ref="J6:J18" si="2">IF(I6=0,0,F6/I6)</f>
        <v>0.8947303883711234</v>
      </c>
    </row>
    <row r="7" spans="1:12" ht="21.95" customHeight="1" x14ac:dyDescent="0.15">
      <c r="A7" s="285"/>
      <c r="B7" s="288"/>
      <c r="C7" s="152" t="s">
        <v>14</v>
      </c>
      <c r="D7" s="153">
        <v>343574</v>
      </c>
      <c r="E7" s="153">
        <v>343574</v>
      </c>
      <c r="F7" s="153">
        <v>323210.28600000002</v>
      </c>
      <c r="G7" s="155">
        <f t="shared" si="0"/>
        <v>0.94072975836355488</v>
      </c>
      <c r="H7" s="156">
        <f t="shared" si="1"/>
        <v>-20363.713999999978</v>
      </c>
      <c r="I7" s="157">
        <v>422279</v>
      </c>
      <c r="J7" s="158">
        <f t="shared" si="2"/>
        <v>0.7653951202877719</v>
      </c>
    </row>
    <row r="8" spans="1:12" ht="21.95" customHeight="1" x14ac:dyDescent="0.15">
      <c r="A8" s="285"/>
      <c r="B8" s="288"/>
      <c r="C8" s="152" t="s">
        <v>15</v>
      </c>
      <c r="D8" s="153">
        <v>3690201</v>
      </c>
      <c r="E8" s="153">
        <v>3690201</v>
      </c>
      <c r="F8" s="153">
        <v>3695263.0079999999</v>
      </c>
      <c r="G8" s="155">
        <f t="shared" si="0"/>
        <v>1.0013717431652096</v>
      </c>
      <c r="H8" s="156">
        <f t="shared" si="1"/>
        <v>5062.0079999999143</v>
      </c>
      <c r="I8" s="157">
        <v>3843184</v>
      </c>
      <c r="J8" s="158">
        <f t="shared" si="2"/>
        <v>0.96151082227652906</v>
      </c>
    </row>
    <row r="9" spans="1:12" ht="21.95" customHeight="1" x14ac:dyDescent="0.15">
      <c r="A9" s="285"/>
      <c r="B9" s="288"/>
      <c r="C9" s="152" t="s">
        <v>16</v>
      </c>
      <c r="D9" s="153">
        <v>750903</v>
      </c>
      <c r="E9" s="153">
        <v>750903</v>
      </c>
      <c r="F9" s="153">
        <v>821657.78200000001</v>
      </c>
      <c r="G9" s="155">
        <f t="shared" si="0"/>
        <v>1.0942262609151914</v>
      </c>
      <c r="H9" s="156">
        <f t="shared" si="1"/>
        <v>70754.782000000007</v>
      </c>
      <c r="I9" s="157">
        <v>844919</v>
      </c>
      <c r="J9" s="158">
        <f t="shared" si="2"/>
        <v>0.97246929232269608</v>
      </c>
    </row>
    <row r="10" spans="1:12" ht="21.95" customHeight="1" x14ac:dyDescent="0.15">
      <c r="A10" s="285"/>
      <c r="B10" s="288"/>
      <c r="C10" s="152" t="s">
        <v>17</v>
      </c>
      <c r="D10" s="153">
        <v>1</v>
      </c>
      <c r="E10" s="153">
        <v>1</v>
      </c>
      <c r="F10" s="153">
        <v>0</v>
      </c>
      <c r="G10" s="155">
        <f t="shared" si="0"/>
        <v>0</v>
      </c>
      <c r="H10" s="156">
        <f t="shared" si="1"/>
        <v>-1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4000397</v>
      </c>
      <c r="E11" s="153">
        <v>4000397</v>
      </c>
      <c r="F11" s="153">
        <v>3536050.5779999997</v>
      </c>
      <c r="G11" s="155">
        <f t="shared" si="0"/>
        <v>0.88392491495219094</v>
      </c>
      <c r="H11" s="156">
        <f t="shared" si="1"/>
        <v>-464346.42200000025</v>
      </c>
      <c r="I11" s="157">
        <v>3585415</v>
      </c>
      <c r="J11" s="158">
        <f t="shared" si="2"/>
        <v>0.98623188054939237</v>
      </c>
    </row>
    <row r="12" spans="1:12" ht="21.95" customHeight="1" x14ac:dyDescent="0.15">
      <c r="A12" s="285"/>
      <c r="B12" s="288"/>
      <c r="C12" s="152" t="s">
        <v>19</v>
      </c>
      <c r="D12" s="153">
        <v>1218170</v>
      </c>
      <c r="E12" s="153">
        <v>1212350</v>
      </c>
      <c r="F12" s="153">
        <v>1148866.7560000001</v>
      </c>
      <c r="G12" s="155">
        <f t="shared" si="0"/>
        <v>0.94310872538315671</v>
      </c>
      <c r="H12" s="156">
        <f t="shared" si="1"/>
        <v>-69303.243999999948</v>
      </c>
      <c r="I12" s="157">
        <v>1181455</v>
      </c>
      <c r="J12" s="158">
        <f t="shared" si="2"/>
        <v>0.97241685548751333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13723</v>
      </c>
      <c r="E13" s="153">
        <v>13723</v>
      </c>
      <c r="F13" s="153">
        <v>6029.4579999999996</v>
      </c>
      <c r="G13" s="155">
        <f t="shared" si="0"/>
        <v>0.43936879691029657</v>
      </c>
      <c r="H13" s="156">
        <f t="shared" si="1"/>
        <v>-7693.5420000000004</v>
      </c>
      <c r="I13" s="157">
        <v>5421</v>
      </c>
      <c r="J13" s="158">
        <f t="shared" si="2"/>
        <v>1.1122409149603394</v>
      </c>
    </row>
    <row r="14" spans="1:12" ht="21.95" customHeight="1" x14ac:dyDescent="0.15">
      <c r="A14" s="285"/>
      <c r="B14" s="288"/>
      <c r="C14" s="160" t="s">
        <v>21</v>
      </c>
      <c r="D14" s="161">
        <v>820141</v>
      </c>
      <c r="E14" s="161">
        <v>556202</v>
      </c>
      <c r="F14" s="161">
        <v>17692.531999999999</v>
      </c>
      <c r="G14" s="163">
        <f t="shared" si="0"/>
        <v>2.1572549110457834E-2</v>
      </c>
      <c r="H14" s="164">
        <f t="shared" si="1"/>
        <v>-802448.46799999999</v>
      </c>
      <c r="I14" s="165">
        <v>22487</v>
      </c>
      <c r="J14" s="166">
        <f t="shared" si="2"/>
        <v>0.78678934495486275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17827836</v>
      </c>
      <c r="E15" s="168">
        <f t="shared" ref="E15:F15" si="3">SUM(E5:E14)</f>
        <v>17559773</v>
      </c>
      <c r="F15" s="169">
        <f t="shared" si="3"/>
        <v>15458306.918</v>
      </c>
      <c r="G15" s="170">
        <f t="shared" si="0"/>
        <v>0.86708823875202801</v>
      </c>
      <c r="H15" s="171">
        <f t="shared" si="1"/>
        <v>-2369529.0820000004</v>
      </c>
      <c r="I15" s="172">
        <f>SUM(I5:I14)</f>
        <v>16290289</v>
      </c>
      <c r="J15" s="173">
        <f t="shared" si="2"/>
        <v>0.94892772731042396</v>
      </c>
    </row>
    <row r="16" spans="1:12" ht="21.95" customHeight="1" x14ac:dyDescent="0.15">
      <c r="A16" s="285"/>
      <c r="B16" s="174" t="s">
        <v>23</v>
      </c>
      <c r="C16" s="175"/>
      <c r="D16" s="176">
        <v>1</v>
      </c>
      <c r="E16" s="176">
        <v>1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267342</v>
      </c>
      <c r="F17" s="176">
        <v>267341.67700000003</v>
      </c>
      <c r="G17" s="178"/>
      <c r="H17" s="179"/>
      <c r="I17" s="180">
        <v>571568</v>
      </c>
      <c r="J17" s="181">
        <f t="shared" si="2"/>
        <v>0.46773380770092104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17827838</v>
      </c>
      <c r="E19" s="248">
        <f t="shared" ref="E19:F19" si="4">SUM(E16:E18)+E15</f>
        <v>17827116</v>
      </c>
      <c r="F19" s="248">
        <f t="shared" si="4"/>
        <v>15725648.594999999</v>
      </c>
      <c r="G19" s="194">
        <f>IF(D19=0,0,F19/D19)</f>
        <v>0.88208388448447861</v>
      </c>
      <c r="H19" s="195">
        <f>F19-D19</f>
        <v>-2102189.4050000012</v>
      </c>
      <c r="I19" s="196">
        <f>SUM(I16:I18)+I15</f>
        <v>16861857</v>
      </c>
      <c r="J19" s="197">
        <f>IF(I19=0,0,F19/I19)</f>
        <v>0.93261665040807773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299874</v>
      </c>
      <c r="E23" s="146">
        <v>298013</v>
      </c>
      <c r="F23" s="146">
        <v>273894.587</v>
      </c>
      <c r="G23" s="148">
        <f t="shared" ref="G23:G32" si="5">IF(D23=0,0,F23/D23)</f>
        <v>0.91336557020615328</v>
      </c>
      <c r="H23" s="149">
        <f>D23-F23</f>
        <v>25979.413</v>
      </c>
      <c r="I23" s="150">
        <v>266822</v>
      </c>
      <c r="J23" s="151">
        <f t="shared" ref="J23:J43" si="6">IF(I23=0,0,F23/I23)</f>
        <v>1.0265067610616816</v>
      </c>
    </row>
    <row r="24" spans="1:10" ht="21.95" customHeight="1" x14ac:dyDescent="0.15">
      <c r="A24" s="285"/>
      <c r="B24" s="288"/>
      <c r="C24" s="152" t="s">
        <v>32</v>
      </c>
      <c r="D24" s="153">
        <v>10389066</v>
      </c>
      <c r="E24" s="153">
        <v>10389066</v>
      </c>
      <c r="F24" s="153">
        <v>9173521.4879999999</v>
      </c>
      <c r="G24" s="155">
        <f t="shared" si="5"/>
        <v>0.8829977100925146</v>
      </c>
      <c r="H24" s="156">
        <f t="shared" ref="H24:H33" si="7">D24-F24</f>
        <v>1215544.5120000001</v>
      </c>
      <c r="I24" s="157">
        <v>9921513</v>
      </c>
      <c r="J24" s="158">
        <f t="shared" si="6"/>
        <v>0.92460912846659571</v>
      </c>
    </row>
    <row r="25" spans="1:10" ht="21.95" customHeight="1" x14ac:dyDescent="0.15">
      <c r="A25" s="285"/>
      <c r="B25" s="288"/>
      <c r="C25" s="152" t="s">
        <v>33</v>
      </c>
      <c r="D25" s="153">
        <v>1695116</v>
      </c>
      <c r="E25" s="153">
        <v>1696187</v>
      </c>
      <c r="F25" s="153">
        <v>1690076.747</v>
      </c>
      <c r="G25" s="155">
        <f t="shared" si="5"/>
        <v>0.99702719282928132</v>
      </c>
      <c r="H25" s="156">
        <f t="shared" si="7"/>
        <v>5039.2530000000261</v>
      </c>
      <c r="I25" s="157">
        <v>1792475</v>
      </c>
      <c r="J25" s="158">
        <f t="shared" si="6"/>
        <v>0.94287326015704542</v>
      </c>
    </row>
    <row r="26" spans="1:10" ht="21.95" customHeight="1" x14ac:dyDescent="0.15">
      <c r="A26" s="285"/>
      <c r="B26" s="288"/>
      <c r="C26" s="152" t="s">
        <v>34</v>
      </c>
      <c r="D26" s="153">
        <v>840</v>
      </c>
      <c r="E26" s="153">
        <v>1215</v>
      </c>
      <c r="F26" s="153">
        <v>1213.6669999999999</v>
      </c>
      <c r="G26" s="155">
        <f t="shared" si="5"/>
        <v>1.4448416666666666</v>
      </c>
      <c r="H26" s="156">
        <f t="shared" si="7"/>
        <v>-373.66699999999992</v>
      </c>
      <c r="I26" s="157">
        <v>1215</v>
      </c>
      <c r="J26" s="158">
        <f t="shared" si="6"/>
        <v>0.99890288065843613</v>
      </c>
    </row>
    <row r="27" spans="1:10" ht="21.95" customHeight="1" x14ac:dyDescent="0.15">
      <c r="A27" s="285"/>
      <c r="B27" s="288"/>
      <c r="C27" s="152" t="s">
        <v>35</v>
      </c>
      <c r="D27" s="153">
        <v>51</v>
      </c>
      <c r="E27" s="153">
        <v>51</v>
      </c>
      <c r="F27" s="153">
        <v>50.643999999999998</v>
      </c>
      <c r="G27" s="155">
        <f t="shared" si="5"/>
        <v>0.99301960784313725</v>
      </c>
      <c r="H27" s="156">
        <f t="shared" si="7"/>
        <v>0.35600000000000165</v>
      </c>
      <c r="I27" s="157">
        <v>65</v>
      </c>
      <c r="J27" s="158">
        <f t="shared" si="6"/>
        <v>0.77913846153846156</v>
      </c>
    </row>
    <row r="28" spans="1:10" ht="21.95" customHeight="1" x14ac:dyDescent="0.15">
      <c r="A28" s="285"/>
      <c r="B28" s="288"/>
      <c r="C28" s="152" t="s">
        <v>36</v>
      </c>
      <c r="D28" s="153">
        <v>631972</v>
      </c>
      <c r="E28" s="153">
        <v>633724</v>
      </c>
      <c r="F28" s="153">
        <v>630725.272</v>
      </c>
      <c r="G28" s="155">
        <f t="shared" si="5"/>
        <v>0.99802724171324042</v>
      </c>
      <c r="H28" s="156">
        <f t="shared" si="7"/>
        <v>1246.7280000000028</v>
      </c>
      <c r="I28" s="157">
        <v>671848</v>
      </c>
      <c r="J28" s="158">
        <f t="shared" si="6"/>
        <v>0.93879161953298962</v>
      </c>
    </row>
    <row r="29" spans="1:10" ht="21.95" customHeight="1" x14ac:dyDescent="0.15">
      <c r="A29" s="285"/>
      <c r="B29" s="288"/>
      <c r="C29" s="152" t="s">
        <v>37</v>
      </c>
      <c r="D29" s="153">
        <v>4070265</v>
      </c>
      <c r="E29" s="153">
        <v>4070265</v>
      </c>
      <c r="F29" s="153">
        <v>3677985.4419999998</v>
      </c>
      <c r="G29" s="155">
        <f t="shared" si="5"/>
        <v>0.90362309137120056</v>
      </c>
      <c r="H29" s="156">
        <f t="shared" si="7"/>
        <v>392279.55800000019</v>
      </c>
      <c r="I29" s="157">
        <v>3651405</v>
      </c>
      <c r="J29" s="158">
        <f t="shared" si="6"/>
        <v>1.007279510763665</v>
      </c>
    </row>
    <row r="30" spans="1:10" ht="21.95" customHeight="1" x14ac:dyDescent="0.15">
      <c r="A30" s="285"/>
      <c r="B30" s="288"/>
      <c r="C30" s="152" t="s">
        <v>38</v>
      </c>
      <c r="D30" s="153">
        <v>217171</v>
      </c>
      <c r="E30" s="153">
        <v>217187</v>
      </c>
      <c r="F30" s="153">
        <v>163701.364</v>
      </c>
      <c r="G30" s="155">
        <f t="shared" si="5"/>
        <v>0.75379016535356935</v>
      </c>
      <c r="H30" s="156">
        <f t="shared" si="7"/>
        <v>53469.635999999999</v>
      </c>
      <c r="I30" s="157">
        <v>169807</v>
      </c>
      <c r="J30" s="158">
        <f t="shared" si="6"/>
        <v>0.96404367311123806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522482</v>
      </c>
      <c r="E32" s="153">
        <v>520192</v>
      </c>
      <c r="F32" s="153">
        <v>89609.947</v>
      </c>
      <c r="G32" s="155">
        <f t="shared" si="5"/>
        <v>0.17150819932552699</v>
      </c>
      <c r="H32" s="156">
        <f t="shared" si="7"/>
        <v>432872.05300000001</v>
      </c>
      <c r="I32" s="157">
        <v>118706</v>
      </c>
      <c r="J32" s="158">
        <f t="shared" si="6"/>
        <v>0.75488978653143057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17826837</v>
      </c>
      <c r="E33" s="168">
        <f>SUM(E23:E32)</f>
        <v>17825900</v>
      </c>
      <c r="F33" s="169">
        <f>SUM(F23:F32)</f>
        <v>15700779.157999998</v>
      </c>
      <c r="G33" s="170">
        <f>IF(D33=0,0,F33/D33)</f>
        <v>0.88073835857701499</v>
      </c>
      <c r="H33" s="171">
        <f t="shared" si="7"/>
        <v>2126057.842000002</v>
      </c>
      <c r="I33" s="172">
        <f>SUM(I23:I32)</f>
        <v>16593856</v>
      </c>
      <c r="J33" s="173">
        <f t="shared" si="6"/>
        <v>0.94618027045672792</v>
      </c>
    </row>
    <row r="34" spans="1:10" ht="21.95" customHeight="1" x14ac:dyDescent="0.15">
      <c r="A34" s="285"/>
      <c r="B34" s="174" t="s">
        <v>42</v>
      </c>
      <c r="C34" s="160"/>
      <c r="D34" s="161">
        <v>1</v>
      </c>
      <c r="E34" s="161">
        <v>216</v>
      </c>
      <c r="F34" s="161">
        <v>215.821</v>
      </c>
      <c r="G34" s="203"/>
      <c r="H34" s="204"/>
      <c r="I34" s="180">
        <v>526</v>
      </c>
      <c r="J34" s="181">
        <f t="shared" si="6"/>
        <v>0.41030608365019011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1000</v>
      </c>
      <c r="E36" s="146">
        <v>1000</v>
      </c>
      <c r="F36" s="146">
        <v>75.379000000000005</v>
      </c>
      <c r="G36" s="205"/>
      <c r="H36" s="206"/>
      <c r="I36" s="188">
        <v>133</v>
      </c>
      <c r="J36" s="189">
        <f t="shared" si="6"/>
        <v>0.56675939849624069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17827838</v>
      </c>
      <c r="E37" s="248">
        <f>SUM(E34:E36)+E33</f>
        <v>17827116</v>
      </c>
      <c r="F37" s="248">
        <f>SUM(F34:F36)+F33</f>
        <v>15701070.357999997</v>
      </c>
      <c r="G37" s="194">
        <f>IF(D37=0,0,F37/D37)</f>
        <v>0.88070524075886247</v>
      </c>
      <c r="H37" s="195">
        <f>D37-F37</f>
        <v>2126767.6420000028</v>
      </c>
      <c r="I37" s="207">
        <f>SUM(I34:I36)+I33</f>
        <v>16594515</v>
      </c>
      <c r="J37" s="208">
        <f t="shared" si="6"/>
        <v>0.94616024379139718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-242472.23999999836</v>
      </c>
      <c r="G39" s="213"/>
      <c r="H39" s="214"/>
      <c r="I39" s="215">
        <f>I15-I33</f>
        <v>-303567</v>
      </c>
      <c r="J39" s="216">
        <f t="shared" si="6"/>
        <v>0.79874373696745149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24578.237000001594</v>
      </c>
      <c r="G41" s="221"/>
      <c r="H41" s="222"/>
      <c r="I41" s="223">
        <f>I19-I37</f>
        <v>267342</v>
      </c>
      <c r="J41" s="224">
        <f t="shared" si="6"/>
        <v>9.1935561939394464E-2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24578</v>
      </c>
      <c r="G42" s="230"/>
      <c r="H42" s="204"/>
      <c r="I42" s="231">
        <v>267342</v>
      </c>
      <c r="J42" s="232">
        <f t="shared" si="6"/>
        <v>9.1934675434462224E-2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70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3417524</v>
      </c>
      <c r="E5" s="146">
        <v>3417524</v>
      </c>
      <c r="F5" s="146">
        <v>3068813</v>
      </c>
      <c r="G5" s="148">
        <f>IF(D5=0,0,F5/D5)</f>
        <v>0.89796384751065395</v>
      </c>
      <c r="H5" s="149">
        <f>F5-D5</f>
        <v>-348711</v>
      </c>
      <c r="I5" s="150">
        <v>3236053</v>
      </c>
      <c r="J5" s="151">
        <f>IF(I5=0,0,F5/I5)</f>
        <v>0.94831975866897111</v>
      </c>
    </row>
    <row r="6" spans="1:12" ht="21.95" customHeight="1" x14ac:dyDescent="0.15">
      <c r="A6" s="285"/>
      <c r="B6" s="288"/>
      <c r="C6" s="152" t="s">
        <v>13</v>
      </c>
      <c r="D6" s="153">
        <v>4576510</v>
      </c>
      <c r="E6" s="153">
        <v>4579510</v>
      </c>
      <c r="F6" s="153">
        <v>4372524</v>
      </c>
      <c r="G6" s="155">
        <f t="shared" ref="G6:G15" si="0">IF(D6=0,0,F6/D6)</f>
        <v>0.95542760750003819</v>
      </c>
      <c r="H6" s="156">
        <f t="shared" ref="H6:H15" si="1">F6-D6</f>
        <v>-203986</v>
      </c>
      <c r="I6" s="157">
        <v>4484252</v>
      </c>
      <c r="J6" s="158">
        <f t="shared" ref="J6:J18" si="2">IF(I6=0,0,F6/I6)</f>
        <v>0.97508436189580783</v>
      </c>
    </row>
    <row r="7" spans="1:12" ht="21.95" customHeight="1" x14ac:dyDescent="0.15">
      <c r="A7" s="285"/>
      <c r="B7" s="288"/>
      <c r="C7" s="152" t="s">
        <v>14</v>
      </c>
      <c r="D7" s="153">
        <v>533586</v>
      </c>
      <c r="E7" s="153">
        <v>533586</v>
      </c>
      <c r="F7" s="153">
        <v>148080</v>
      </c>
      <c r="G7" s="155">
        <f t="shared" si="0"/>
        <v>0.27751852559849771</v>
      </c>
      <c r="H7" s="156">
        <f t="shared" si="1"/>
        <v>-385506</v>
      </c>
      <c r="I7" s="157">
        <v>295392</v>
      </c>
      <c r="J7" s="158">
        <f t="shared" si="2"/>
        <v>0.50129996750081252</v>
      </c>
    </row>
    <row r="8" spans="1:12" ht="21.95" customHeight="1" x14ac:dyDescent="0.15">
      <c r="A8" s="285"/>
      <c r="B8" s="288"/>
      <c r="C8" s="152" t="s">
        <v>15</v>
      </c>
      <c r="D8" s="153">
        <v>4172174</v>
      </c>
      <c r="E8" s="153">
        <v>4172174</v>
      </c>
      <c r="F8" s="153">
        <v>4170992</v>
      </c>
      <c r="G8" s="155">
        <f t="shared" si="0"/>
        <v>0.99971669446192801</v>
      </c>
      <c r="H8" s="156">
        <f t="shared" si="1"/>
        <v>-1182</v>
      </c>
      <c r="I8" s="157">
        <v>4423853</v>
      </c>
      <c r="J8" s="158">
        <f t="shared" si="2"/>
        <v>0.94284145517493456</v>
      </c>
    </row>
    <row r="9" spans="1:12" ht="21.95" customHeight="1" x14ac:dyDescent="0.15">
      <c r="A9" s="285"/>
      <c r="B9" s="288"/>
      <c r="C9" s="152" t="s">
        <v>16</v>
      </c>
      <c r="D9" s="153">
        <v>1355792</v>
      </c>
      <c r="E9" s="153">
        <v>1355792</v>
      </c>
      <c r="F9" s="153">
        <v>1007488</v>
      </c>
      <c r="G9" s="155">
        <f t="shared" si="0"/>
        <v>0.74309923646105003</v>
      </c>
      <c r="H9" s="156">
        <f t="shared" si="1"/>
        <v>-348304</v>
      </c>
      <c r="I9" s="157">
        <v>995456</v>
      </c>
      <c r="J9" s="158">
        <f t="shared" si="2"/>
        <v>1.0120869229780121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4916576</v>
      </c>
      <c r="E11" s="153">
        <v>4916576</v>
      </c>
      <c r="F11" s="153">
        <v>4474739</v>
      </c>
      <c r="G11" s="155">
        <f t="shared" si="0"/>
        <v>0.91013319025272876</v>
      </c>
      <c r="H11" s="156">
        <f t="shared" si="1"/>
        <v>-441837</v>
      </c>
      <c r="I11" s="157">
        <v>4408135</v>
      </c>
      <c r="J11" s="158">
        <f t="shared" si="2"/>
        <v>1.0151093376223732</v>
      </c>
    </row>
    <row r="12" spans="1:12" ht="21.95" customHeight="1" x14ac:dyDescent="0.15">
      <c r="A12" s="285"/>
      <c r="B12" s="288"/>
      <c r="C12" s="152" t="s">
        <v>19</v>
      </c>
      <c r="D12" s="153">
        <v>1787385</v>
      </c>
      <c r="E12" s="153">
        <v>1785790</v>
      </c>
      <c r="F12" s="153">
        <v>1752620</v>
      </c>
      <c r="G12" s="155">
        <f t="shared" si="0"/>
        <v>0.98054979760935668</v>
      </c>
      <c r="H12" s="156">
        <f t="shared" si="1"/>
        <v>-34765</v>
      </c>
      <c r="I12" s="157">
        <v>1842572</v>
      </c>
      <c r="J12" s="158">
        <f t="shared" si="2"/>
        <v>0.95118128355364129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0</v>
      </c>
      <c r="E13" s="153">
        <v>0</v>
      </c>
      <c r="F13" s="153">
        <v>335000</v>
      </c>
      <c r="G13" s="155">
        <f t="shared" si="0"/>
        <v>0</v>
      </c>
      <c r="H13" s="156">
        <f t="shared" si="1"/>
        <v>335000</v>
      </c>
      <c r="I13" s="157">
        <v>407000</v>
      </c>
      <c r="J13" s="158">
        <f t="shared" si="2"/>
        <v>0.82309582309582308</v>
      </c>
    </row>
    <row r="14" spans="1:12" ht="21.95" customHeight="1" x14ac:dyDescent="0.15">
      <c r="A14" s="285"/>
      <c r="B14" s="288"/>
      <c r="C14" s="160" t="s">
        <v>21</v>
      </c>
      <c r="D14" s="161">
        <v>34735</v>
      </c>
      <c r="E14" s="161">
        <v>1730093</v>
      </c>
      <c r="F14" s="161">
        <v>42529</v>
      </c>
      <c r="G14" s="163">
        <f t="shared" si="0"/>
        <v>1.2243846264574636</v>
      </c>
      <c r="H14" s="164">
        <f t="shared" si="1"/>
        <v>7794</v>
      </c>
      <c r="I14" s="165">
        <v>54238</v>
      </c>
      <c r="J14" s="166">
        <f t="shared" si="2"/>
        <v>0.78411814594933438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20794282</v>
      </c>
      <c r="E15" s="168">
        <f t="shared" ref="E15:F15" si="3">SUM(E5:E14)</f>
        <v>22491045</v>
      </c>
      <c r="F15" s="169">
        <f t="shared" si="3"/>
        <v>19372785</v>
      </c>
      <c r="G15" s="170">
        <f t="shared" si="0"/>
        <v>0.93164000565155358</v>
      </c>
      <c r="H15" s="171">
        <f t="shared" si="1"/>
        <v>-1421497</v>
      </c>
      <c r="I15" s="172">
        <f>SUM(I5:I14)</f>
        <v>20146951</v>
      </c>
      <c r="J15" s="173">
        <f t="shared" si="2"/>
        <v>0.96157403668674235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20794282</v>
      </c>
      <c r="E19" s="248">
        <f t="shared" ref="E19:F19" si="4">SUM(E16:E18)+E15</f>
        <v>22491045</v>
      </c>
      <c r="F19" s="248">
        <f t="shared" si="4"/>
        <v>19372785</v>
      </c>
      <c r="G19" s="194">
        <f>IF(D19=0,0,F19/D19)</f>
        <v>0.93164000565155358</v>
      </c>
      <c r="H19" s="195">
        <f>F19-D19</f>
        <v>-1421497</v>
      </c>
      <c r="I19" s="196">
        <f>SUM(I16:I18)+I15</f>
        <v>20146951</v>
      </c>
      <c r="J19" s="197">
        <f>IF(I19=0,0,F19/I19)</f>
        <v>0.96157403668674235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355853</v>
      </c>
      <c r="E23" s="146">
        <v>357258</v>
      </c>
      <c r="F23" s="146">
        <v>329714</v>
      </c>
      <c r="G23" s="148">
        <f t="shared" ref="G23:G32" si="5">IF(D23=0,0,F23/D23)</f>
        <v>0.92654551177030964</v>
      </c>
      <c r="H23" s="149">
        <f>D23-F23</f>
        <v>26139</v>
      </c>
      <c r="I23" s="150">
        <v>321878</v>
      </c>
      <c r="J23" s="151">
        <f t="shared" ref="J23:J43" si="6">IF(I23=0,0,F23/I23)</f>
        <v>1.0243446274675498</v>
      </c>
    </row>
    <row r="24" spans="1:10" ht="21.95" customHeight="1" x14ac:dyDescent="0.15">
      <c r="A24" s="285"/>
      <c r="B24" s="288"/>
      <c r="C24" s="152" t="s">
        <v>32</v>
      </c>
      <c r="D24" s="153">
        <v>12358845</v>
      </c>
      <c r="E24" s="153">
        <v>12358845</v>
      </c>
      <c r="F24" s="153">
        <v>11103086</v>
      </c>
      <c r="G24" s="155">
        <f t="shared" si="5"/>
        <v>0.89839188047103102</v>
      </c>
      <c r="H24" s="156">
        <f t="shared" ref="H24:H33" si="7">D24-F24</f>
        <v>1255759</v>
      </c>
      <c r="I24" s="157">
        <v>11696799</v>
      </c>
      <c r="J24" s="158">
        <f t="shared" si="6"/>
        <v>0.94924141211625501</v>
      </c>
    </row>
    <row r="25" spans="1:10" ht="21.95" customHeight="1" x14ac:dyDescent="0.15">
      <c r="A25" s="285"/>
      <c r="B25" s="288"/>
      <c r="C25" s="152" t="s">
        <v>33</v>
      </c>
      <c r="D25" s="153">
        <v>2114066</v>
      </c>
      <c r="E25" s="153">
        <v>2057854</v>
      </c>
      <c r="F25" s="153">
        <v>2057852</v>
      </c>
      <c r="G25" s="155">
        <f t="shared" si="5"/>
        <v>0.97340953404482167</v>
      </c>
      <c r="H25" s="156">
        <f t="shared" si="7"/>
        <v>56214</v>
      </c>
      <c r="I25" s="157">
        <v>2206612</v>
      </c>
      <c r="J25" s="158">
        <f t="shared" si="6"/>
        <v>0.93258443260527901</v>
      </c>
    </row>
    <row r="26" spans="1:10" ht="21.95" customHeight="1" x14ac:dyDescent="0.15">
      <c r="A26" s="285"/>
      <c r="B26" s="288"/>
      <c r="C26" s="152" t="s">
        <v>34</v>
      </c>
      <c r="D26" s="153">
        <v>1207</v>
      </c>
      <c r="E26" s="153">
        <v>1207</v>
      </c>
      <c r="F26" s="153">
        <v>1467</v>
      </c>
      <c r="G26" s="155">
        <f t="shared" si="5"/>
        <v>1.2154101077050539</v>
      </c>
      <c r="H26" s="156">
        <f t="shared" si="7"/>
        <v>-260</v>
      </c>
      <c r="I26" s="157">
        <v>1486</v>
      </c>
      <c r="J26" s="158">
        <f t="shared" si="6"/>
        <v>0.98721399730820991</v>
      </c>
    </row>
    <row r="27" spans="1:10" ht="21.95" customHeight="1" x14ac:dyDescent="0.15">
      <c r="A27" s="285"/>
      <c r="B27" s="288"/>
      <c r="C27" s="152" t="s">
        <v>35</v>
      </c>
      <c r="D27" s="153">
        <v>62</v>
      </c>
      <c r="E27" s="153">
        <v>62</v>
      </c>
      <c r="F27" s="153">
        <v>61</v>
      </c>
      <c r="G27" s="155">
        <f t="shared" si="5"/>
        <v>0.9838709677419355</v>
      </c>
      <c r="H27" s="156">
        <f t="shared" si="7"/>
        <v>1</v>
      </c>
      <c r="I27" s="157">
        <v>78</v>
      </c>
      <c r="J27" s="158">
        <f t="shared" si="6"/>
        <v>0.78205128205128205</v>
      </c>
    </row>
    <row r="28" spans="1:10" ht="21.95" customHeight="1" x14ac:dyDescent="0.15">
      <c r="A28" s="285"/>
      <c r="B28" s="288"/>
      <c r="C28" s="152" t="s">
        <v>36</v>
      </c>
      <c r="D28" s="153">
        <v>774339</v>
      </c>
      <c r="E28" s="153">
        <v>705451</v>
      </c>
      <c r="F28" s="153">
        <v>705451</v>
      </c>
      <c r="G28" s="155">
        <f t="shared" si="5"/>
        <v>0.91103638070664139</v>
      </c>
      <c r="H28" s="156">
        <f t="shared" si="7"/>
        <v>68888</v>
      </c>
      <c r="I28" s="157">
        <v>759779</v>
      </c>
      <c r="J28" s="158">
        <f t="shared" si="6"/>
        <v>0.92849499657137147</v>
      </c>
    </row>
    <row r="29" spans="1:10" ht="21.95" customHeight="1" x14ac:dyDescent="0.15">
      <c r="A29" s="285"/>
      <c r="B29" s="288"/>
      <c r="C29" s="152" t="s">
        <v>37</v>
      </c>
      <c r="D29" s="153">
        <v>4966243</v>
      </c>
      <c r="E29" s="153">
        <v>4966243</v>
      </c>
      <c r="F29" s="153">
        <v>4491534</v>
      </c>
      <c r="G29" s="155">
        <f t="shared" si="5"/>
        <v>0.90441285293530749</v>
      </c>
      <c r="H29" s="156">
        <f t="shared" si="7"/>
        <v>474709</v>
      </c>
      <c r="I29" s="157">
        <v>4491614</v>
      </c>
      <c r="J29" s="158">
        <f t="shared" si="6"/>
        <v>0.99998218903049108</v>
      </c>
    </row>
    <row r="30" spans="1:10" ht="21.95" customHeight="1" x14ac:dyDescent="0.15">
      <c r="A30" s="285"/>
      <c r="B30" s="288"/>
      <c r="C30" s="152" t="s">
        <v>38</v>
      </c>
      <c r="D30" s="153">
        <v>111509</v>
      </c>
      <c r="E30" s="153">
        <v>111509</v>
      </c>
      <c r="F30" s="153">
        <v>84442</v>
      </c>
      <c r="G30" s="155">
        <f t="shared" si="5"/>
        <v>0.75726622963168888</v>
      </c>
      <c r="H30" s="156">
        <f t="shared" si="7"/>
        <v>27067</v>
      </c>
      <c r="I30" s="157">
        <v>83648</v>
      </c>
      <c r="J30" s="158">
        <f t="shared" si="6"/>
        <v>1.0094921576128539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68701</v>
      </c>
      <c r="E32" s="153">
        <v>142535</v>
      </c>
      <c r="F32" s="153">
        <v>85235</v>
      </c>
      <c r="G32" s="155">
        <f t="shared" si="5"/>
        <v>1.2406660747296254</v>
      </c>
      <c r="H32" s="156">
        <f t="shared" si="7"/>
        <v>-16534</v>
      </c>
      <c r="I32" s="157">
        <v>143769</v>
      </c>
      <c r="J32" s="158">
        <f t="shared" si="6"/>
        <v>0.59286076970696044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20750825</v>
      </c>
      <c r="E33" s="168">
        <f>SUM(E23:E32)</f>
        <v>20700964</v>
      </c>
      <c r="F33" s="169">
        <f>SUM(F23:F32)</f>
        <v>18858842</v>
      </c>
      <c r="G33" s="170">
        <f>IF(D33=0,0,F33/D33)</f>
        <v>0.90882372146649593</v>
      </c>
      <c r="H33" s="171">
        <f t="shared" si="7"/>
        <v>1891983</v>
      </c>
      <c r="I33" s="172">
        <f>SUM(I23:I32)</f>
        <v>19705663</v>
      </c>
      <c r="J33" s="173">
        <f t="shared" si="6"/>
        <v>0.95702651567724462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1746624</v>
      </c>
      <c r="F35" s="161">
        <v>1746623</v>
      </c>
      <c r="G35" s="203"/>
      <c r="H35" s="204"/>
      <c r="I35" s="180">
        <v>2187199</v>
      </c>
      <c r="J35" s="181">
        <f t="shared" si="6"/>
        <v>0.7985661112683391</v>
      </c>
    </row>
    <row r="36" spans="1:10" ht="21.95" customHeight="1" thickBot="1" x14ac:dyDescent="0.2">
      <c r="A36" s="285"/>
      <c r="B36" s="182" t="s">
        <v>44</v>
      </c>
      <c r="C36" s="183"/>
      <c r="D36" s="146">
        <v>43457</v>
      </c>
      <c r="E36" s="146">
        <v>43457</v>
      </c>
      <c r="F36" s="146">
        <v>1661</v>
      </c>
      <c r="G36" s="205"/>
      <c r="H36" s="206"/>
      <c r="I36" s="188">
        <v>712</v>
      </c>
      <c r="J36" s="189">
        <f t="shared" si="6"/>
        <v>2.332865168539326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20794282</v>
      </c>
      <c r="E37" s="248">
        <f>SUM(E34:E36)+E33</f>
        <v>22491045</v>
      </c>
      <c r="F37" s="248">
        <f>SUM(F34:F36)+F33</f>
        <v>20607126</v>
      </c>
      <c r="G37" s="194">
        <f>IF(D37=0,0,F37/D37)</f>
        <v>0.99099964115135108</v>
      </c>
      <c r="H37" s="195">
        <f>D37-F37</f>
        <v>187156</v>
      </c>
      <c r="I37" s="207">
        <f>SUM(I34:I36)+I33</f>
        <v>21893574</v>
      </c>
      <c r="J37" s="208">
        <f t="shared" si="6"/>
        <v>0.94124084080561721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513943</v>
      </c>
      <c r="G39" s="213"/>
      <c r="H39" s="214"/>
      <c r="I39" s="215">
        <f>I15-I33</f>
        <v>441288</v>
      </c>
      <c r="J39" s="216">
        <f t="shared" si="6"/>
        <v>1.1646430449049148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-1234341</v>
      </c>
      <c r="G41" s="221"/>
      <c r="H41" s="222"/>
      <c r="I41" s="223">
        <f>I19-I37</f>
        <v>-1746623</v>
      </c>
      <c r="J41" s="224">
        <f t="shared" si="6"/>
        <v>0.70670144616210828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71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2150053</v>
      </c>
      <c r="E5" s="146">
        <v>2150053</v>
      </c>
      <c r="F5" s="146">
        <v>2137389</v>
      </c>
      <c r="G5" s="148">
        <f>IF(D5=0,0,F5/D5)</f>
        <v>0.99410991263936288</v>
      </c>
      <c r="H5" s="149">
        <f>F5-D5</f>
        <v>-12664</v>
      </c>
      <c r="I5" s="150">
        <v>2255553</v>
      </c>
      <c r="J5" s="151">
        <f>IF(I5=0,0,F5/I5)</f>
        <v>0.94761196034852646</v>
      </c>
    </row>
    <row r="6" spans="1:12" ht="21.95" customHeight="1" x14ac:dyDescent="0.15">
      <c r="A6" s="285"/>
      <c r="B6" s="288"/>
      <c r="C6" s="152" t="s">
        <v>13</v>
      </c>
      <c r="D6" s="153">
        <v>2281958</v>
      </c>
      <c r="E6" s="153">
        <v>2290978</v>
      </c>
      <c r="F6" s="153">
        <v>2421805</v>
      </c>
      <c r="G6" s="155">
        <f t="shared" ref="G6:G15" si="0">IF(D6=0,0,F6/D6)</f>
        <v>1.0612837747232859</v>
      </c>
      <c r="H6" s="156">
        <f t="shared" ref="H6:H15" si="1">F6-D6</f>
        <v>139847</v>
      </c>
      <c r="I6" s="157">
        <v>2534915</v>
      </c>
      <c r="J6" s="158">
        <f t="shared" ref="J6:J18" si="2">IF(I6=0,0,F6/I6)</f>
        <v>0.95537917444963638</v>
      </c>
    </row>
    <row r="7" spans="1:12" ht="21.95" customHeight="1" x14ac:dyDescent="0.15">
      <c r="A7" s="285"/>
      <c r="B7" s="288"/>
      <c r="C7" s="152" t="s">
        <v>14</v>
      </c>
      <c r="D7" s="153">
        <v>210248</v>
      </c>
      <c r="E7" s="153">
        <v>210248</v>
      </c>
      <c r="F7" s="153">
        <v>115040</v>
      </c>
      <c r="G7" s="155">
        <f t="shared" si="0"/>
        <v>0.54716334994863214</v>
      </c>
      <c r="H7" s="156">
        <f t="shared" si="1"/>
        <v>-95208</v>
      </c>
      <c r="I7" s="157">
        <v>270303</v>
      </c>
      <c r="J7" s="158">
        <f t="shared" si="2"/>
        <v>0.42559646026866149</v>
      </c>
    </row>
    <row r="8" spans="1:12" ht="21.95" customHeight="1" x14ac:dyDescent="0.15">
      <c r="A8" s="285"/>
      <c r="B8" s="288"/>
      <c r="C8" s="152" t="s">
        <v>15</v>
      </c>
      <c r="D8" s="153">
        <v>3037688</v>
      </c>
      <c r="E8" s="153">
        <v>3036394</v>
      </c>
      <c r="F8" s="153">
        <v>3036394</v>
      </c>
      <c r="G8" s="155">
        <f t="shared" si="0"/>
        <v>0.9995740181348447</v>
      </c>
      <c r="H8" s="156">
        <f t="shared" si="1"/>
        <v>-1294</v>
      </c>
      <c r="I8" s="157">
        <v>2936323</v>
      </c>
      <c r="J8" s="158">
        <f t="shared" si="2"/>
        <v>1.0340803787594213</v>
      </c>
    </row>
    <row r="9" spans="1:12" ht="21.95" customHeight="1" x14ac:dyDescent="0.15">
      <c r="A9" s="285"/>
      <c r="B9" s="288"/>
      <c r="C9" s="152" t="s">
        <v>16</v>
      </c>
      <c r="D9" s="153">
        <v>703583</v>
      </c>
      <c r="E9" s="153">
        <v>713583</v>
      </c>
      <c r="F9" s="153">
        <v>696747</v>
      </c>
      <c r="G9" s="155">
        <f t="shared" si="0"/>
        <v>0.99028401766387197</v>
      </c>
      <c r="H9" s="156">
        <f t="shared" si="1"/>
        <v>-6836</v>
      </c>
      <c r="I9" s="157">
        <v>715109</v>
      </c>
      <c r="J9" s="158">
        <f t="shared" si="2"/>
        <v>0.97432279554585388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2822046</v>
      </c>
      <c r="E11" s="153">
        <v>2822046</v>
      </c>
      <c r="F11" s="153">
        <v>2596908</v>
      </c>
      <c r="G11" s="155">
        <f t="shared" si="0"/>
        <v>0.92022171148166965</v>
      </c>
      <c r="H11" s="156">
        <f t="shared" si="1"/>
        <v>-225138</v>
      </c>
      <c r="I11" s="157">
        <v>2652422</v>
      </c>
      <c r="J11" s="158">
        <f t="shared" si="2"/>
        <v>0.97907044957401201</v>
      </c>
    </row>
    <row r="12" spans="1:12" ht="21.95" customHeight="1" x14ac:dyDescent="0.15">
      <c r="A12" s="285"/>
      <c r="B12" s="288"/>
      <c r="C12" s="152" t="s">
        <v>19</v>
      </c>
      <c r="D12" s="153">
        <v>915275</v>
      </c>
      <c r="E12" s="153">
        <v>918135</v>
      </c>
      <c r="F12" s="153">
        <v>897773</v>
      </c>
      <c r="G12" s="155">
        <f t="shared" si="0"/>
        <v>0.98087787823331785</v>
      </c>
      <c r="H12" s="156">
        <f t="shared" si="1"/>
        <v>-17502</v>
      </c>
      <c r="I12" s="157">
        <v>919492</v>
      </c>
      <c r="J12" s="158">
        <f t="shared" si="2"/>
        <v>0.97637934859683395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241413</v>
      </c>
      <c r="E13" s="153">
        <v>241413</v>
      </c>
      <c r="F13" s="153">
        <v>230815</v>
      </c>
      <c r="G13" s="155">
        <f t="shared" si="0"/>
        <v>0.95610012716796522</v>
      </c>
      <c r="H13" s="156">
        <f t="shared" si="1"/>
        <v>-10598</v>
      </c>
      <c r="I13" s="157">
        <v>276613</v>
      </c>
      <c r="J13" s="158">
        <f t="shared" si="2"/>
        <v>0.83443294422171044</v>
      </c>
    </row>
    <row r="14" spans="1:12" ht="21.95" customHeight="1" x14ac:dyDescent="0.15">
      <c r="A14" s="285"/>
      <c r="B14" s="288"/>
      <c r="C14" s="160" t="s">
        <v>21</v>
      </c>
      <c r="D14" s="161">
        <v>25557</v>
      </c>
      <c r="E14" s="161">
        <v>25557</v>
      </c>
      <c r="F14" s="161">
        <v>23713</v>
      </c>
      <c r="G14" s="163">
        <f t="shared" si="0"/>
        <v>0.92784755644246197</v>
      </c>
      <c r="H14" s="164">
        <f t="shared" si="1"/>
        <v>-1844</v>
      </c>
      <c r="I14" s="165">
        <v>16727</v>
      </c>
      <c r="J14" s="166">
        <f t="shared" si="2"/>
        <v>1.4176481138279429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12387821</v>
      </c>
      <c r="E15" s="168">
        <f t="shared" ref="E15:F15" si="3">SUM(E5:E14)</f>
        <v>12408407</v>
      </c>
      <c r="F15" s="169">
        <f t="shared" si="3"/>
        <v>12156584</v>
      </c>
      <c r="G15" s="170">
        <f t="shared" si="0"/>
        <v>0.98133352104458083</v>
      </c>
      <c r="H15" s="171">
        <f t="shared" si="1"/>
        <v>-231237</v>
      </c>
      <c r="I15" s="172">
        <f>SUM(I5:I14)</f>
        <v>12577457</v>
      </c>
      <c r="J15" s="173">
        <f t="shared" si="2"/>
        <v>0.96653751231270357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122647</v>
      </c>
      <c r="F17" s="176">
        <v>168526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12387821</v>
      </c>
      <c r="E19" s="248">
        <f t="shared" ref="E19:F19" si="4">SUM(E16:E18)+E15</f>
        <v>12531054</v>
      </c>
      <c r="F19" s="248">
        <f t="shared" si="4"/>
        <v>12325110</v>
      </c>
      <c r="G19" s="194">
        <f>IF(D19=0,0,F19/D19)</f>
        <v>0.99493768920296799</v>
      </c>
      <c r="H19" s="195">
        <f>F19-D19</f>
        <v>-62711</v>
      </c>
      <c r="I19" s="196">
        <f>SUM(I16:I18)+I15</f>
        <v>12577457</v>
      </c>
      <c r="J19" s="197">
        <f>IF(I19=0,0,F19/I19)</f>
        <v>0.97993656428322518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131991</v>
      </c>
      <c r="E23" s="146">
        <v>118555</v>
      </c>
      <c r="F23" s="146">
        <v>115524</v>
      </c>
      <c r="G23" s="148">
        <f t="shared" ref="G23:G32" si="5">IF(D23=0,0,F23/D23)</f>
        <v>0.87524149373820948</v>
      </c>
      <c r="H23" s="149">
        <f>D23-F23</f>
        <v>16467</v>
      </c>
      <c r="I23" s="150">
        <v>108340</v>
      </c>
      <c r="J23" s="151">
        <f t="shared" ref="J23:J43" si="6">IF(I23=0,0,F23/I23)</f>
        <v>1.066309765552889</v>
      </c>
    </row>
    <row r="24" spans="1:10" ht="21.95" customHeight="1" x14ac:dyDescent="0.15">
      <c r="A24" s="285"/>
      <c r="B24" s="288"/>
      <c r="C24" s="152" t="s">
        <v>32</v>
      </c>
      <c r="D24" s="153">
        <v>7409862</v>
      </c>
      <c r="E24" s="153">
        <v>7459862</v>
      </c>
      <c r="F24" s="153">
        <v>7120095</v>
      </c>
      <c r="G24" s="155">
        <f t="shared" si="5"/>
        <v>0.96089441341822557</v>
      </c>
      <c r="H24" s="156">
        <f t="shared" ref="H24:H33" si="7">D24-F24</f>
        <v>289767</v>
      </c>
      <c r="I24" s="157">
        <v>7340399</v>
      </c>
      <c r="J24" s="158">
        <f t="shared" si="6"/>
        <v>0.96998746253439361</v>
      </c>
    </row>
    <row r="25" spans="1:10" ht="21.95" customHeight="1" x14ac:dyDescent="0.15">
      <c r="A25" s="285"/>
      <c r="B25" s="288"/>
      <c r="C25" s="152" t="s">
        <v>33</v>
      </c>
      <c r="D25" s="153">
        <v>1256088</v>
      </c>
      <c r="E25" s="153">
        <v>1256190</v>
      </c>
      <c r="F25" s="153">
        <v>1256190</v>
      </c>
      <c r="G25" s="155">
        <f t="shared" si="5"/>
        <v>1.0000812045015954</v>
      </c>
      <c r="H25" s="156">
        <f t="shared" si="7"/>
        <v>-102</v>
      </c>
      <c r="I25" s="157">
        <v>1335805</v>
      </c>
      <c r="J25" s="158">
        <f t="shared" si="6"/>
        <v>0.94039923491827027</v>
      </c>
    </row>
    <row r="26" spans="1:10" ht="21.95" customHeight="1" x14ac:dyDescent="0.15">
      <c r="A26" s="285"/>
      <c r="B26" s="288"/>
      <c r="C26" s="152" t="s">
        <v>34</v>
      </c>
      <c r="D26" s="153">
        <v>651</v>
      </c>
      <c r="E26" s="153">
        <v>906</v>
      </c>
      <c r="F26" s="153">
        <v>906</v>
      </c>
      <c r="G26" s="155">
        <f t="shared" si="5"/>
        <v>1.3917050691244239</v>
      </c>
      <c r="H26" s="156">
        <f t="shared" si="7"/>
        <v>-255</v>
      </c>
      <c r="I26" s="157">
        <v>912</v>
      </c>
      <c r="J26" s="158">
        <f t="shared" si="6"/>
        <v>0.99342105263157898</v>
      </c>
    </row>
    <row r="27" spans="1:10" ht="21.95" customHeight="1" x14ac:dyDescent="0.15">
      <c r="A27" s="285"/>
      <c r="B27" s="288"/>
      <c r="C27" s="152" t="s">
        <v>35</v>
      </c>
      <c r="D27" s="153">
        <v>35</v>
      </c>
      <c r="E27" s="153">
        <v>35</v>
      </c>
      <c r="F27" s="153">
        <v>35</v>
      </c>
      <c r="G27" s="155">
        <f t="shared" si="5"/>
        <v>1</v>
      </c>
      <c r="H27" s="156">
        <f t="shared" si="7"/>
        <v>0</v>
      </c>
      <c r="I27" s="157">
        <v>45</v>
      </c>
      <c r="J27" s="158">
        <f t="shared" si="6"/>
        <v>0.77777777777777779</v>
      </c>
    </row>
    <row r="28" spans="1:10" ht="21.95" customHeight="1" x14ac:dyDescent="0.15">
      <c r="A28" s="285"/>
      <c r="B28" s="288"/>
      <c r="C28" s="152" t="s">
        <v>36</v>
      </c>
      <c r="D28" s="153">
        <v>454730</v>
      </c>
      <c r="E28" s="153">
        <v>453705</v>
      </c>
      <c r="F28" s="153">
        <v>453705</v>
      </c>
      <c r="G28" s="155">
        <f t="shared" si="5"/>
        <v>0.99774591515844568</v>
      </c>
      <c r="H28" s="156">
        <f t="shared" si="7"/>
        <v>1025</v>
      </c>
      <c r="I28" s="157">
        <v>488732</v>
      </c>
      <c r="J28" s="158">
        <f t="shared" si="6"/>
        <v>0.92833086435919887</v>
      </c>
    </row>
    <row r="29" spans="1:10" ht="21.95" customHeight="1" x14ac:dyDescent="0.15">
      <c r="A29" s="285"/>
      <c r="B29" s="288"/>
      <c r="C29" s="152" t="s">
        <v>37</v>
      </c>
      <c r="D29" s="153">
        <v>3046601</v>
      </c>
      <c r="E29" s="153">
        <v>3086601</v>
      </c>
      <c r="F29" s="153">
        <v>2879653</v>
      </c>
      <c r="G29" s="155">
        <f t="shared" si="5"/>
        <v>0.94520188236004654</v>
      </c>
      <c r="H29" s="156">
        <f t="shared" si="7"/>
        <v>166948</v>
      </c>
      <c r="I29" s="157">
        <v>2850724</v>
      </c>
      <c r="J29" s="158">
        <f t="shared" si="6"/>
        <v>1.0101479483808324</v>
      </c>
    </row>
    <row r="30" spans="1:10" ht="21.95" customHeight="1" x14ac:dyDescent="0.15">
      <c r="A30" s="285"/>
      <c r="B30" s="288"/>
      <c r="C30" s="152" t="s">
        <v>38</v>
      </c>
      <c r="D30" s="153">
        <v>79854</v>
      </c>
      <c r="E30" s="153">
        <v>78366</v>
      </c>
      <c r="F30" s="153">
        <v>64255</v>
      </c>
      <c r="G30" s="155">
        <f t="shared" si="5"/>
        <v>0.80465599719488068</v>
      </c>
      <c r="H30" s="156">
        <f t="shared" si="7"/>
        <v>15599</v>
      </c>
      <c r="I30" s="157">
        <v>68098</v>
      </c>
      <c r="J30" s="158">
        <f t="shared" si="6"/>
        <v>0.94356662457047191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8009</v>
      </c>
      <c r="E32" s="153">
        <v>76834</v>
      </c>
      <c r="F32" s="153">
        <v>73772</v>
      </c>
      <c r="G32" s="155">
        <f t="shared" si="5"/>
        <v>9.2111374703458608</v>
      </c>
      <c r="H32" s="156">
        <f t="shared" si="7"/>
        <v>-65763</v>
      </c>
      <c r="I32" s="157">
        <v>117141</v>
      </c>
      <c r="J32" s="158">
        <f t="shared" si="6"/>
        <v>0.62977095978350872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12387821</v>
      </c>
      <c r="E33" s="168">
        <f>SUM(E23:E32)</f>
        <v>12531054</v>
      </c>
      <c r="F33" s="169">
        <f>SUM(F23:F32)</f>
        <v>11964135</v>
      </c>
      <c r="G33" s="170">
        <f>IF(D33=0,0,F33/D33)</f>
        <v>0.9657981819401491</v>
      </c>
      <c r="H33" s="171">
        <f t="shared" si="7"/>
        <v>423686</v>
      </c>
      <c r="I33" s="172">
        <f>SUM(I23:I32)</f>
        <v>12310196</v>
      </c>
      <c r="J33" s="173">
        <f t="shared" si="6"/>
        <v>0.9718882623802253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98734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12387821</v>
      </c>
      <c r="E37" s="248">
        <f>SUM(E34:E36)+E33</f>
        <v>12531054</v>
      </c>
      <c r="F37" s="248">
        <f>SUM(F34:F36)+F33</f>
        <v>11964135</v>
      </c>
      <c r="G37" s="194">
        <f>IF(D37=0,0,F37/D37)</f>
        <v>0.9657981819401491</v>
      </c>
      <c r="H37" s="195">
        <f>D37-F37</f>
        <v>423686</v>
      </c>
      <c r="I37" s="207">
        <f>SUM(I34:I36)+I33</f>
        <v>12408930</v>
      </c>
      <c r="J37" s="208">
        <f t="shared" si="6"/>
        <v>0.96415524948565268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192449</v>
      </c>
      <c r="G39" s="213"/>
      <c r="H39" s="214"/>
      <c r="I39" s="215">
        <f>I15-I33</f>
        <v>267261</v>
      </c>
      <c r="J39" s="216">
        <f t="shared" si="6"/>
        <v>0.72007887420910643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360975</v>
      </c>
      <c r="G41" s="221"/>
      <c r="H41" s="222"/>
      <c r="I41" s="223">
        <f>I19-I37</f>
        <v>168527</v>
      </c>
      <c r="J41" s="224">
        <f t="shared" si="6"/>
        <v>2.1419416473324748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168527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72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1408117</v>
      </c>
      <c r="E5" s="146">
        <v>1408117</v>
      </c>
      <c r="F5" s="146">
        <v>1371206</v>
      </c>
      <c r="G5" s="148">
        <f>IF(D5=0,0,F5/D5)</f>
        <v>0.97378697934901715</v>
      </c>
      <c r="H5" s="149">
        <f>F5-D5</f>
        <v>-36911</v>
      </c>
      <c r="I5" s="150">
        <v>1439286</v>
      </c>
      <c r="J5" s="151">
        <f>IF(I5=0,0,F5/I5)</f>
        <v>0.95269876869503356</v>
      </c>
    </row>
    <row r="6" spans="1:12" ht="21.95" customHeight="1" x14ac:dyDescent="0.15">
      <c r="A6" s="285"/>
      <c r="B6" s="288"/>
      <c r="C6" s="152" t="s">
        <v>13</v>
      </c>
      <c r="D6" s="153">
        <v>1529816</v>
      </c>
      <c r="E6" s="153">
        <v>1529816</v>
      </c>
      <c r="F6" s="153">
        <v>1514765</v>
      </c>
      <c r="G6" s="155">
        <f t="shared" ref="G6:G15" si="0">IF(D6=0,0,F6/D6)</f>
        <v>0.99016156191332816</v>
      </c>
      <c r="H6" s="156">
        <f t="shared" ref="H6:H15" si="1">F6-D6</f>
        <v>-15051</v>
      </c>
      <c r="I6" s="157">
        <v>1752448</v>
      </c>
      <c r="J6" s="158">
        <f t="shared" ref="J6:J18" si="2">IF(I6=0,0,F6/I6)</f>
        <v>0.86437086863633039</v>
      </c>
    </row>
    <row r="7" spans="1:12" ht="21.95" customHeight="1" x14ac:dyDescent="0.15">
      <c r="A7" s="285"/>
      <c r="B7" s="288"/>
      <c r="C7" s="152" t="s">
        <v>14</v>
      </c>
      <c r="D7" s="153">
        <v>200361</v>
      </c>
      <c r="E7" s="153">
        <v>200361</v>
      </c>
      <c r="F7" s="153">
        <v>210973</v>
      </c>
      <c r="G7" s="155">
        <f t="shared" si="0"/>
        <v>1.0529643992593369</v>
      </c>
      <c r="H7" s="156">
        <f t="shared" si="1"/>
        <v>10612</v>
      </c>
      <c r="I7" s="157">
        <v>201875</v>
      </c>
      <c r="J7" s="158">
        <f t="shared" si="2"/>
        <v>1.045067492260062</v>
      </c>
    </row>
    <row r="8" spans="1:12" ht="21.95" customHeight="1" x14ac:dyDescent="0.15">
      <c r="A8" s="285"/>
      <c r="B8" s="288"/>
      <c r="C8" s="152" t="s">
        <v>15</v>
      </c>
      <c r="D8" s="153">
        <v>2093086</v>
      </c>
      <c r="E8" s="153">
        <v>2093086</v>
      </c>
      <c r="F8" s="153">
        <v>2095638</v>
      </c>
      <c r="G8" s="155">
        <f t="shared" si="0"/>
        <v>1.0012192523384131</v>
      </c>
      <c r="H8" s="156">
        <f t="shared" si="1"/>
        <v>2552</v>
      </c>
      <c r="I8" s="157">
        <v>1897982</v>
      </c>
      <c r="J8" s="158">
        <f t="shared" si="2"/>
        <v>1.1041400814127846</v>
      </c>
    </row>
    <row r="9" spans="1:12" ht="21.95" customHeight="1" x14ac:dyDescent="0.15">
      <c r="A9" s="285"/>
      <c r="B9" s="288"/>
      <c r="C9" s="152" t="s">
        <v>16</v>
      </c>
      <c r="D9" s="153">
        <v>366388</v>
      </c>
      <c r="E9" s="153">
        <v>366388</v>
      </c>
      <c r="F9" s="153">
        <v>365507</v>
      </c>
      <c r="G9" s="155">
        <f t="shared" si="0"/>
        <v>0.99759544526567467</v>
      </c>
      <c r="H9" s="156">
        <f t="shared" si="1"/>
        <v>-881</v>
      </c>
      <c r="I9" s="157">
        <v>360452</v>
      </c>
      <c r="J9" s="158">
        <f t="shared" si="2"/>
        <v>1.0140240586818772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1901226</v>
      </c>
      <c r="E11" s="153">
        <v>1901226</v>
      </c>
      <c r="F11" s="153">
        <v>1719189</v>
      </c>
      <c r="G11" s="155">
        <f t="shared" si="0"/>
        <v>0.90425283474978779</v>
      </c>
      <c r="H11" s="156">
        <f t="shared" si="1"/>
        <v>-182037</v>
      </c>
      <c r="I11" s="157">
        <v>1787899</v>
      </c>
      <c r="J11" s="158">
        <f t="shared" si="2"/>
        <v>0.96156941751183933</v>
      </c>
    </row>
    <row r="12" spans="1:12" ht="21.95" customHeight="1" x14ac:dyDescent="0.15">
      <c r="A12" s="285"/>
      <c r="B12" s="288"/>
      <c r="C12" s="152" t="s">
        <v>19</v>
      </c>
      <c r="D12" s="153">
        <v>606576</v>
      </c>
      <c r="E12" s="153">
        <v>606576</v>
      </c>
      <c r="F12" s="153">
        <v>597459</v>
      </c>
      <c r="G12" s="155">
        <f t="shared" si="0"/>
        <v>0.98496973174012814</v>
      </c>
      <c r="H12" s="156">
        <f t="shared" si="1"/>
        <v>-9117</v>
      </c>
      <c r="I12" s="157">
        <v>603772</v>
      </c>
      <c r="J12" s="158">
        <f t="shared" si="2"/>
        <v>0.98954406630317404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42000</v>
      </c>
      <c r="E13" s="153">
        <v>42000</v>
      </c>
      <c r="F13" s="153">
        <v>42000</v>
      </c>
      <c r="G13" s="155">
        <f t="shared" si="0"/>
        <v>1</v>
      </c>
      <c r="H13" s="156">
        <f t="shared" si="1"/>
        <v>0</v>
      </c>
      <c r="I13" s="157">
        <v>42000</v>
      </c>
      <c r="J13" s="158">
        <f t="shared" si="2"/>
        <v>1</v>
      </c>
    </row>
    <row r="14" spans="1:12" ht="21.95" customHeight="1" x14ac:dyDescent="0.15">
      <c r="A14" s="285"/>
      <c r="B14" s="288"/>
      <c r="C14" s="160" t="s">
        <v>21</v>
      </c>
      <c r="D14" s="161">
        <v>783939</v>
      </c>
      <c r="E14" s="161">
        <v>783939</v>
      </c>
      <c r="F14" s="161">
        <v>6147</v>
      </c>
      <c r="G14" s="163">
        <f t="shared" si="0"/>
        <v>7.8411713156253237E-3</v>
      </c>
      <c r="H14" s="164">
        <f t="shared" si="1"/>
        <v>-777792</v>
      </c>
      <c r="I14" s="165">
        <v>6645</v>
      </c>
      <c r="J14" s="166">
        <f t="shared" si="2"/>
        <v>0.92505643340857791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8931509</v>
      </c>
      <c r="E15" s="168">
        <f t="shared" ref="E15:F15" si="3">SUM(E5:E14)</f>
        <v>8931509</v>
      </c>
      <c r="F15" s="169">
        <f t="shared" si="3"/>
        <v>7922884</v>
      </c>
      <c r="G15" s="170">
        <f t="shared" si="0"/>
        <v>0.88707115449360241</v>
      </c>
      <c r="H15" s="171">
        <f t="shared" si="1"/>
        <v>-1008625</v>
      </c>
      <c r="I15" s="172">
        <f>SUM(I5:I14)</f>
        <v>8092359</v>
      </c>
      <c r="J15" s="173">
        <f t="shared" si="2"/>
        <v>0.97905740464554281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8931509</v>
      </c>
      <c r="E19" s="248">
        <f t="shared" ref="E19:F19" si="4">SUM(E16:E18)+E15</f>
        <v>8931509</v>
      </c>
      <c r="F19" s="248">
        <f t="shared" si="4"/>
        <v>7922884</v>
      </c>
      <c r="G19" s="194">
        <f>IF(D19=0,0,F19/D19)</f>
        <v>0.88707115449360241</v>
      </c>
      <c r="H19" s="195">
        <f>F19-D19</f>
        <v>-1008625</v>
      </c>
      <c r="I19" s="196">
        <f>SUM(I16:I18)+I15</f>
        <v>8092359</v>
      </c>
      <c r="J19" s="197">
        <f>IF(I19=0,0,F19/I19)</f>
        <v>0.97905740464554281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91105</v>
      </c>
      <c r="E23" s="146">
        <v>91105</v>
      </c>
      <c r="F23" s="146">
        <v>79300</v>
      </c>
      <c r="G23" s="148">
        <f t="shared" ref="G23:G32" si="5">IF(D23=0,0,F23/D23)</f>
        <v>0.87042423577191153</v>
      </c>
      <c r="H23" s="149">
        <f>D23-F23</f>
        <v>11805</v>
      </c>
      <c r="I23" s="150">
        <v>83755</v>
      </c>
      <c r="J23" s="151">
        <f t="shared" ref="J23:J43" si="6">IF(I23=0,0,F23/I23)</f>
        <v>0.94680914572264341</v>
      </c>
    </row>
    <row r="24" spans="1:10" ht="21.95" customHeight="1" x14ac:dyDescent="0.15">
      <c r="A24" s="285"/>
      <c r="B24" s="288"/>
      <c r="C24" s="152" t="s">
        <v>32</v>
      </c>
      <c r="D24" s="153">
        <v>4924611</v>
      </c>
      <c r="E24" s="153">
        <v>4924611</v>
      </c>
      <c r="F24" s="153">
        <v>4861594</v>
      </c>
      <c r="G24" s="155">
        <f t="shared" si="5"/>
        <v>0.98720365933471699</v>
      </c>
      <c r="H24" s="156">
        <f t="shared" ref="H24:H33" si="7">D24-F24</f>
        <v>63017</v>
      </c>
      <c r="I24" s="157">
        <v>5002538</v>
      </c>
      <c r="J24" s="158">
        <f t="shared" si="6"/>
        <v>0.97182550137550183</v>
      </c>
    </row>
    <row r="25" spans="1:10" ht="21.95" customHeight="1" x14ac:dyDescent="0.15">
      <c r="A25" s="285"/>
      <c r="B25" s="288"/>
      <c r="C25" s="152" t="s">
        <v>33</v>
      </c>
      <c r="D25" s="153">
        <v>753402</v>
      </c>
      <c r="E25" s="153">
        <v>753402</v>
      </c>
      <c r="F25" s="153">
        <v>751106</v>
      </c>
      <c r="G25" s="155">
        <f t="shared" si="5"/>
        <v>0.99695249017124987</v>
      </c>
      <c r="H25" s="156">
        <f t="shared" si="7"/>
        <v>2296</v>
      </c>
      <c r="I25" s="157">
        <v>800539</v>
      </c>
      <c r="J25" s="158">
        <f t="shared" si="6"/>
        <v>0.93825035382411104</v>
      </c>
    </row>
    <row r="26" spans="1:10" ht="21.95" customHeight="1" x14ac:dyDescent="0.15">
      <c r="A26" s="285"/>
      <c r="B26" s="288"/>
      <c r="C26" s="152" t="s">
        <v>34</v>
      </c>
      <c r="D26" s="153">
        <v>362</v>
      </c>
      <c r="E26" s="153">
        <v>362</v>
      </c>
      <c r="F26" s="153">
        <v>531</v>
      </c>
      <c r="G26" s="155">
        <f t="shared" si="5"/>
        <v>1.4668508287292819</v>
      </c>
      <c r="H26" s="156">
        <f t="shared" si="7"/>
        <v>-169</v>
      </c>
      <c r="I26" s="157">
        <v>527</v>
      </c>
      <c r="J26" s="158">
        <f t="shared" si="6"/>
        <v>1.0075901328273245</v>
      </c>
    </row>
    <row r="27" spans="1:10" ht="21.95" customHeight="1" x14ac:dyDescent="0.15">
      <c r="A27" s="285"/>
      <c r="B27" s="288"/>
      <c r="C27" s="152" t="s">
        <v>35</v>
      </c>
      <c r="D27" s="153">
        <v>41</v>
      </c>
      <c r="E27" s="153">
        <v>41</v>
      </c>
      <c r="F27" s="153">
        <v>25</v>
      </c>
      <c r="G27" s="155">
        <f t="shared" si="5"/>
        <v>0.6097560975609756</v>
      </c>
      <c r="H27" s="156">
        <f t="shared" si="7"/>
        <v>16</v>
      </c>
      <c r="I27" s="157">
        <v>32</v>
      </c>
      <c r="J27" s="158">
        <f t="shared" si="6"/>
        <v>0.78125</v>
      </c>
    </row>
    <row r="28" spans="1:10" ht="21.95" customHeight="1" x14ac:dyDescent="0.15">
      <c r="A28" s="285"/>
      <c r="B28" s="288"/>
      <c r="C28" s="152" t="s">
        <v>36</v>
      </c>
      <c r="D28" s="153">
        <v>288742</v>
      </c>
      <c r="E28" s="153">
        <v>288742</v>
      </c>
      <c r="F28" s="153">
        <v>270039</v>
      </c>
      <c r="G28" s="155">
        <f t="shared" si="5"/>
        <v>0.93522591102091135</v>
      </c>
      <c r="H28" s="156">
        <f t="shared" si="7"/>
        <v>18703</v>
      </c>
      <c r="I28" s="157">
        <v>290764</v>
      </c>
      <c r="J28" s="158">
        <f t="shared" si="6"/>
        <v>0.92872226272853586</v>
      </c>
    </row>
    <row r="29" spans="1:10" ht="21.95" customHeight="1" x14ac:dyDescent="0.15">
      <c r="A29" s="285"/>
      <c r="B29" s="288"/>
      <c r="C29" s="152" t="s">
        <v>37</v>
      </c>
      <c r="D29" s="153">
        <v>1901298</v>
      </c>
      <c r="E29" s="153">
        <v>1901298</v>
      </c>
      <c r="F29" s="153">
        <v>1714406</v>
      </c>
      <c r="G29" s="155">
        <f t="shared" si="5"/>
        <v>0.90170294188496491</v>
      </c>
      <c r="H29" s="156">
        <f t="shared" si="7"/>
        <v>186892</v>
      </c>
      <c r="I29" s="157">
        <v>1746347</v>
      </c>
      <c r="J29" s="158">
        <f t="shared" si="6"/>
        <v>0.98170982055685385</v>
      </c>
    </row>
    <row r="30" spans="1:10" ht="21.95" customHeight="1" x14ac:dyDescent="0.15">
      <c r="A30" s="285"/>
      <c r="B30" s="288"/>
      <c r="C30" s="152" t="s">
        <v>38</v>
      </c>
      <c r="D30" s="153">
        <v>57552</v>
      </c>
      <c r="E30" s="153">
        <v>57552</v>
      </c>
      <c r="F30" s="153">
        <v>55703</v>
      </c>
      <c r="G30" s="155">
        <f t="shared" si="5"/>
        <v>0.96787253266611062</v>
      </c>
      <c r="H30" s="156">
        <f t="shared" si="7"/>
        <v>1849</v>
      </c>
      <c r="I30" s="157">
        <v>48427</v>
      </c>
      <c r="J30" s="158">
        <f t="shared" si="6"/>
        <v>1.1502467631693063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12011</v>
      </c>
      <c r="E32" s="153">
        <v>12011</v>
      </c>
      <c r="F32" s="153">
        <v>51950</v>
      </c>
      <c r="G32" s="155">
        <f t="shared" si="5"/>
        <v>4.3252018982599285</v>
      </c>
      <c r="H32" s="156">
        <f t="shared" si="7"/>
        <v>-39939</v>
      </c>
      <c r="I32" s="157">
        <v>89530</v>
      </c>
      <c r="J32" s="158">
        <f t="shared" si="6"/>
        <v>0.58025242935328936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8029124</v>
      </c>
      <c r="E33" s="168">
        <f>SUM(E23:E32)</f>
        <v>8029124</v>
      </c>
      <c r="F33" s="169">
        <f>SUM(F23:F32)</f>
        <v>7784654</v>
      </c>
      <c r="G33" s="170">
        <f>IF(D33=0,0,F33/D33)</f>
        <v>0.96955209559598288</v>
      </c>
      <c r="H33" s="171">
        <f t="shared" si="7"/>
        <v>244470</v>
      </c>
      <c r="I33" s="172">
        <f>SUM(I23:I32)</f>
        <v>8062459</v>
      </c>
      <c r="J33" s="173">
        <f t="shared" si="6"/>
        <v>0.96554339067026573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895006</v>
      </c>
      <c r="E35" s="161">
        <v>870082</v>
      </c>
      <c r="F35" s="161">
        <v>870081</v>
      </c>
      <c r="G35" s="203"/>
      <c r="H35" s="204"/>
      <c r="I35" s="180">
        <v>895006</v>
      </c>
      <c r="J35" s="181">
        <f t="shared" si="6"/>
        <v>0.972151024685868</v>
      </c>
    </row>
    <row r="36" spans="1:10" ht="21.95" customHeight="1" thickBot="1" x14ac:dyDescent="0.2">
      <c r="A36" s="285"/>
      <c r="B36" s="182" t="s">
        <v>44</v>
      </c>
      <c r="C36" s="183"/>
      <c r="D36" s="146">
        <v>7379</v>
      </c>
      <c r="E36" s="146">
        <v>7379</v>
      </c>
      <c r="F36" s="146">
        <v>3557</v>
      </c>
      <c r="G36" s="205"/>
      <c r="H36" s="206"/>
      <c r="I36" s="188">
        <v>4975</v>
      </c>
      <c r="J36" s="189">
        <f t="shared" si="6"/>
        <v>0.71497487437185925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8931509</v>
      </c>
      <c r="E37" s="248">
        <f>SUM(E34:E36)+E33</f>
        <v>8906585</v>
      </c>
      <c r="F37" s="248">
        <f>SUM(F34:F36)+F33</f>
        <v>8658292</v>
      </c>
      <c r="G37" s="194">
        <f>IF(D37=0,0,F37/D37)</f>
        <v>0.96940976043353932</v>
      </c>
      <c r="H37" s="195">
        <f>D37-F37</f>
        <v>273217</v>
      </c>
      <c r="I37" s="207">
        <f>SUM(I34:I36)+I33</f>
        <v>8962440</v>
      </c>
      <c r="J37" s="208">
        <f t="shared" si="6"/>
        <v>0.9660641521728458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138230</v>
      </c>
      <c r="G39" s="213"/>
      <c r="H39" s="214"/>
      <c r="I39" s="215">
        <f>I15-I33</f>
        <v>29900</v>
      </c>
      <c r="J39" s="216">
        <f t="shared" si="6"/>
        <v>4.6230769230769226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-735408</v>
      </c>
      <c r="G41" s="221"/>
      <c r="H41" s="222"/>
      <c r="I41" s="223">
        <f>I19-I37</f>
        <v>-870081</v>
      </c>
      <c r="J41" s="224">
        <f t="shared" si="6"/>
        <v>0.84521785902691815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73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1772722</v>
      </c>
      <c r="E5" s="146">
        <v>1772722</v>
      </c>
      <c r="F5" s="146">
        <v>1503401</v>
      </c>
      <c r="G5" s="148">
        <f>IF(D5=0,0,F5/D5)</f>
        <v>0.84807488145349352</v>
      </c>
      <c r="H5" s="149">
        <f>F5-D5</f>
        <v>-269321</v>
      </c>
      <c r="I5" s="150">
        <v>1592842</v>
      </c>
      <c r="J5" s="151">
        <f>IF(I5=0,0,F5/I5)</f>
        <v>0.94384816573144104</v>
      </c>
    </row>
    <row r="6" spans="1:12" ht="21.95" customHeight="1" x14ac:dyDescent="0.15">
      <c r="A6" s="285"/>
      <c r="B6" s="288"/>
      <c r="C6" s="152" t="s">
        <v>13</v>
      </c>
      <c r="D6" s="153">
        <v>1717518</v>
      </c>
      <c r="E6" s="153">
        <v>1767444</v>
      </c>
      <c r="F6" s="153">
        <v>1952580</v>
      </c>
      <c r="G6" s="155">
        <f t="shared" ref="G6:G15" si="0">IF(D6=0,0,F6/D6)</f>
        <v>1.1368614477402856</v>
      </c>
      <c r="H6" s="156">
        <f t="shared" ref="H6:H15" si="1">F6-D6</f>
        <v>235062</v>
      </c>
      <c r="I6" s="157">
        <v>1778294</v>
      </c>
      <c r="J6" s="158">
        <f t="shared" ref="J6:J18" si="2">IF(I6=0,0,F6/I6)</f>
        <v>1.0980074160965509</v>
      </c>
    </row>
    <row r="7" spans="1:12" ht="21.95" customHeight="1" x14ac:dyDescent="0.15">
      <c r="A7" s="285"/>
      <c r="B7" s="288"/>
      <c r="C7" s="152" t="s">
        <v>14</v>
      </c>
      <c r="D7" s="153">
        <v>131450</v>
      </c>
      <c r="E7" s="153">
        <v>131450</v>
      </c>
      <c r="F7" s="153">
        <v>96476</v>
      </c>
      <c r="G7" s="155">
        <f t="shared" si="0"/>
        <v>0.73393685812095855</v>
      </c>
      <c r="H7" s="156">
        <f t="shared" si="1"/>
        <v>-34974</v>
      </c>
      <c r="I7" s="157">
        <v>202047</v>
      </c>
      <c r="J7" s="158">
        <f t="shared" si="2"/>
        <v>0.4774928605720451</v>
      </c>
    </row>
    <row r="8" spans="1:12" ht="21.95" customHeight="1" x14ac:dyDescent="0.15">
      <c r="A8" s="285"/>
      <c r="B8" s="288"/>
      <c r="C8" s="152" t="s">
        <v>15</v>
      </c>
      <c r="D8" s="153">
        <v>2112764</v>
      </c>
      <c r="E8" s="153">
        <v>2115779</v>
      </c>
      <c r="F8" s="153">
        <v>2115778</v>
      </c>
      <c r="G8" s="155">
        <f t="shared" si="0"/>
        <v>1.0014265672834259</v>
      </c>
      <c r="H8" s="156">
        <f t="shared" si="1"/>
        <v>3014</v>
      </c>
      <c r="I8" s="157">
        <v>2121468</v>
      </c>
      <c r="J8" s="158">
        <f t="shared" si="2"/>
        <v>0.99731789496707002</v>
      </c>
    </row>
    <row r="9" spans="1:12" ht="21.95" customHeight="1" x14ac:dyDescent="0.15">
      <c r="A9" s="285"/>
      <c r="B9" s="288"/>
      <c r="C9" s="152" t="s">
        <v>16</v>
      </c>
      <c r="D9" s="153">
        <v>431056</v>
      </c>
      <c r="E9" s="153">
        <v>431056</v>
      </c>
      <c r="F9" s="153">
        <v>408652</v>
      </c>
      <c r="G9" s="155">
        <f t="shared" si="0"/>
        <v>0.94802531457629635</v>
      </c>
      <c r="H9" s="156">
        <f t="shared" si="1"/>
        <v>-22404</v>
      </c>
      <c r="I9" s="157">
        <v>394367</v>
      </c>
      <c r="J9" s="158">
        <f t="shared" si="2"/>
        <v>1.0362226048325545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2089228</v>
      </c>
      <c r="E11" s="153">
        <v>2089228</v>
      </c>
      <c r="F11" s="153">
        <v>1958967</v>
      </c>
      <c r="G11" s="155">
        <f t="shared" si="0"/>
        <v>0.93765113237999875</v>
      </c>
      <c r="H11" s="156">
        <f t="shared" si="1"/>
        <v>-130261</v>
      </c>
      <c r="I11" s="157">
        <v>1879759</v>
      </c>
      <c r="J11" s="158">
        <f t="shared" si="2"/>
        <v>1.0421373165389818</v>
      </c>
    </row>
    <row r="12" spans="1:12" ht="21.95" customHeight="1" x14ac:dyDescent="0.15">
      <c r="A12" s="285"/>
      <c r="B12" s="288"/>
      <c r="C12" s="152" t="s">
        <v>19</v>
      </c>
      <c r="D12" s="153">
        <v>765644</v>
      </c>
      <c r="E12" s="153">
        <v>762261</v>
      </c>
      <c r="F12" s="153">
        <v>740806</v>
      </c>
      <c r="G12" s="155">
        <f t="shared" si="0"/>
        <v>0.96755933567036378</v>
      </c>
      <c r="H12" s="156">
        <f t="shared" si="1"/>
        <v>-24838</v>
      </c>
      <c r="I12" s="157">
        <v>748739</v>
      </c>
      <c r="J12" s="158">
        <f t="shared" si="2"/>
        <v>0.9894048526923267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56452</v>
      </c>
      <c r="E13" s="153">
        <v>56452</v>
      </c>
      <c r="F13" s="153">
        <v>56446</v>
      </c>
      <c r="G13" s="155">
        <f t="shared" si="0"/>
        <v>0.99989371501452562</v>
      </c>
      <c r="H13" s="156">
        <f t="shared" si="1"/>
        <v>-6</v>
      </c>
      <c r="I13" s="157">
        <v>111449</v>
      </c>
      <c r="J13" s="158">
        <f t="shared" si="2"/>
        <v>0.50647381313425877</v>
      </c>
    </row>
    <row r="14" spans="1:12" ht="21.95" customHeight="1" x14ac:dyDescent="0.15">
      <c r="A14" s="285"/>
      <c r="B14" s="288"/>
      <c r="C14" s="160" t="s">
        <v>21</v>
      </c>
      <c r="D14" s="161">
        <v>2163</v>
      </c>
      <c r="E14" s="161">
        <v>66971</v>
      </c>
      <c r="F14" s="161">
        <v>12391</v>
      </c>
      <c r="G14" s="163">
        <f t="shared" si="0"/>
        <v>5.7286176606564956</v>
      </c>
      <c r="H14" s="164">
        <f t="shared" si="1"/>
        <v>10228</v>
      </c>
      <c r="I14" s="165">
        <v>14781</v>
      </c>
      <c r="J14" s="166">
        <f t="shared" si="2"/>
        <v>0.83830593329274072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9078997</v>
      </c>
      <c r="E15" s="168">
        <f t="shared" ref="E15:F15" si="3">SUM(E5:E14)</f>
        <v>9193363</v>
      </c>
      <c r="F15" s="169">
        <f t="shared" si="3"/>
        <v>8845497</v>
      </c>
      <c r="G15" s="170">
        <f t="shared" si="0"/>
        <v>0.97428130001584978</v>
      </c>
      <c r="H15" s="171">
        <f t="shared" si="1"/>
        <v>-233500</v>
      </c>
      <c r="I15" s="172">
        <f>SUM(I5:I14)</f>
        <v>8843746</v>
      </c>
      <c r="J15" s="173">
        <f t="shared" si="2"/>
        <v>1.0001979930224139</v>
      </c>
    </row>
    <row r="16" spans="1:12" ht="21.95" customHeight="1" x14ac:dyDescent="0.15">
      <c r="A16" s="285"/>
      <c r="B16" s="174" t="s">
        <v>23</v>
      </c>
      <c r="C16" s="175"/>
      <c r="D16" s="176">
        <v>1</v>
      </c>
      <c r="E16" s="176">
        <v>1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2</v>
      </c>
      <c r="E17" s="176">
        <v>62212</v>
      </c>
      <c r="F17" s="176">
        <v>62211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9079000</v>
      </c>
      <c r="E19" s="248">
        <f t="shared" ref="E19:F19" si="4">SUM(E16:E18)+E15</f>
        <v>9255576</v>
      </c>
      <c r="F19" s="248">
        <f t="shared" si="4"/>
        <v>8907708</v>
      </c>
      <c r="G19" s="194">
        <f>IF(D19=0,0,F19/D19)</f>
        <v>0.98113316444542353</v>
      </c>
      <c r="H19" s="195">
        <f>F19-D19</f>
        <v>-171292</v>
      </c>
      <c r="I19" s="196">
        <f>SUM(I16:I18)+I15</f>
        <v>8843746</v>
      </c>
      <c r="J19" s="197">
        <f>IF(I19=0,0,F19/I19)</f>
        <v>1.0072324555680365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153306</v>
      </c>
      <c r="E23" s="146">
        <v>150059</v>
      </c>
      <c r="F23" s="146">
        <v>133923</v>
      </c>
      <c r="G23" s="148">
        <f t="shared" ref="G23:G32" si="5">IF(D23=0,0,F23/D23)</f>
        <v>0.87356659230558487</v>
      </c>
      <c r="H23" s="149">
        <f>D23-F23</f>
        <v>19383</v>
      </c>
      <c r="I23" s="150">
        <v>137254</v>
      </c>
      <c r="J23" s="151">
        <f t="shared" ref="J23:J43" si="6">IF(I23=0,0,F23/I23)</f>
        <v>0.9757311262331152</v>
      </c>
    </row>
    <row r="24" spans="1:10" ht="21.95" customHeight="1" x14ac:dyDescent="0.15">
      <c r="A24" s="285"/>
      <c r="B24" s="288"/>
      <c r="C24" s="152" t="s">
        <v>32</v>
      </c>
      <c r="D24" s="153">
        <v>5278881</v>
      </c>
      <c r="E24" s="153">
        <v>5440146</v>
      </c>
      <c r="F24" s="153">
        <v>5224744</v>
      </c>
      <c r="G24" s="155">
        <f t="shared" si="5"/>
        <v>0.98974460685891574</v>
      </c>
      <c r="H24" s="156">
        <f t="shared" ref="H24:H33" si="7">D24-F24</f>
        <v>54137</v>
      </c>
      <c r="I24" s="157">
        <v>5221471</v>
      </c>
      <c r="J24" s="158">
        <f t="shared" si="6"/>
        <v>1.0006268348517113</v>
      </c>
    </row>
    <row r="25" spans="1:10" ht="21.95" customHeight="1" x14ac:dyDescent="0.15">
      <c r="A25" s="285"/>
      <c r="B25" s="288"/>
      <c r="C25" s="152" t="s">
        <v>33</v>
      </c>
      <c r="D25" s="153">
        <v>950420</v>
      </c>
      <c r="E25" s="153">
        <v>947649</v>
      </c>
      <c r="F25" s="153">
        <v>947648</v>
      </c>
      <c r="G25" s="155">
        <f t="shared" si="5"/>
        <v>0.9970833947097073</v>
      </c>
      <c r="H25" s="156">
        <f t="shared" si="7"/>
        <v>2772</v>
      </c>
      <c r="I25" s="157">
        <v>975280</v>
      </c>
      <c r="J25" s="158">
        <f t="shared" si="6"/>
        <v>0.97166762365679604</v>
      </c>
    </row>
    <row r="26" spans="1:10" ht="21.95" customHeight="1" x14ac:dyDescent="0.15">
      <c r="A26" s="285"/>
      <c r="B26" s="288"/>
      <c r="C26" s="152" t="s">
        <v>34</v>
      </c>
      <c r="D26" s="153">
        <v>486</v>
      </c>
      <c r="E26" s="153">
        <v>692</v>
      </c>
      <c r="F26" s="153">
        <v>691</v>
      </c>
      <c r="G26" s="155">
        <f t="shared" si="5"/>
        <v>1.4218106995884774</v>
      </c>
      <c r="H26" s="156">
        <f t="shared" si="7"/>
        <v>-205</v>
      </c>
      <c r="I26" s="157">
        <v>665</v>
      </c>
      <c r="J26" s="158">
        <f t="shared" si="6"/>
        <v>1.0390977443609022</v>
      </c>
    </row>
    <row r="27" spans="1:10" ht="21.95" customHeight="1" x14ac:dyDescent="0.15">
      <c r="A27" s="285"/>
      <c r="B27" s="288"/>
      <c r="C27" s="152" t="s">
        <v>35</v>
      </c>
      <c r="D27" s="153">
        <v>29</v>
      </c>
      <c r="E27" s="153">
        <v>29</v>
      </c>
      <c r="F27" s="153">
        <v>27</v>
      </c>
      <c r="G27" s="155">
        <f t="shared" si="5"/>
        <v>0.93103448275862066</v>
      </c>
      <c r="H27" s="156">
        <f t="shared" si="7"/>
        <v>2</v>
      </c>
      <c r="I27" s="157">
        <v>35</v>
      </c>
      <c r="J27" s="158">
        <f t="shared" si="6"/>
        <v>0.77142857142857146</v>
      </c>
    </row>
    <row r="28" spans="1:10" ht="21.95" customHeight="1" x14ac:dyDescent="0.15">
      <c r="A28" s="285"/>
      <c r="B28" s="288"/>
      <c r="C28" s="152" t="s">
        <v>36</v>
      </c>
      <c r="D28" s="153">
        <v>362481</v>
      </c>
      <c r="E28" s="153">
        <v>361789</v>
      </c>
      <c r="F28" s="153">
        <v>361788</v>
      </c>
      <c r="G28" s="155">
        <f t="shared" si="5"/>
        <v>0.9980881756561033</v>
      </c>
      <c r="H28" s="156">
        <f t="shared" si="7"/>
        <v>693</v>
      </c>
      <c r="I28" s="157">
        <v>372342</v>
      </c>
      <c r="J28" s="158">
        <f t="shared" si="6"/>
        <v>0.97165509128704253</v>
      </c>
    </row>
    <row r="29" spans="1:10" ht="21.95" customHeight="1" x14ac:dyDescent="0.15">
      <c r="A29" s="285"/>
      <c r="B29" s="288"/>
      <c r="C29" s="152" t="s">
        <v>37</v>
      </c>
      <c r="D29" s="153">
        <v>2189312</v>
      </c>
      <c r="E29" s="153">
        <v>2189312</v>
      </c>
      <c r="F29" s="153">
        <v>1973947</v>
      </c>
      <c r="G29" s="155">
        <f t="shared" si="5"/>
        <v>0.90162891355823205</v>
      </c>
      <c r="H29" s="156">
        <f t="shared" si="7"/>
        <v>215365</v>
      </c>
      <c r="I29" s="157">
        <v>1961376</v>
      </c>
      <c r="J29" s="158">
        <f t="shared" si="6"/>
        <v>1.0064092759368932</v>
      </c>
    </row>
    <row r="30" spans="1:10" ht="21.95" customHeight="1" x14ac:dyDescent="0.15">
      <c r="A30" s="285"/>
      <c r="B30" s="288"/>
      <c r="C30" s="152" t="s">
        <v>38</v>
      </c>
      <c r="D30" s="153">
        <v>88863</v>
      </c>
      <c r="E30" s="153">
        <v>88863</v>
      </c>
      <c r="F30" s="153">
        <v>56912</v>
      </c>
      <c r="G30" s="155">
        <f t="shared" si="5"/>
        <v>0.64044653005187757</v>
      </c>
      <c r="H30" s="156">
        <f t="shared" si="7"/>
        <v>31951</v>
      </c>
      <c r="I30" s="157">
        <v>53737</v>
      </c>
      <c r="J30" s="158">
        <f t="shared" si="6"/>
        <v>1.059084057539498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36175</v>
      </c>
      <c r="E32" s="153">
        <v>57990</v>
      </c>
      <c r="F32" s="153">
        <v>25110</v>
      </c>
      <c r="G32" s="155">
        <f t="shared" si="5"/>
        <v>0.69412577747062887</v>
      </c>
      <c r="H32" s="156">
        <f t="shared" si="7"/>
        <v>11065</v>
      </c>
      <c r="I32" s="157">
        <v>51537</v>
      </c>
      <c r="J32" s="158">
        <f t="shared" si="6"/>
        <v>0.48722277198905639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9059953</v>
      </c>
      <c r="E33" s="168">
        <f>SUM(E23:E32)</f>
        <v>9236529</v>
      </c>
      <c r="F33" s="169">
        <f>SUM(F23:F32)</f>
        <v>8724790</v>
      </c>
      <c r="G33" s="170">
        <f>IF(D33=0,0,F33/D33)</f>
        <v>0.96300609947976556</v>
      </c>
      <c r="H33" s="171">
        <f t="shared" si="7"/>
        <v>335163</v>
      </c>
      <c r="I33" s="172">
        <f>SUM(I23:I32)</f>
        <v>8773697</v>
      </c>
      <c r="J33" s="173">
        <f t="shared" si="6"/>
        <v>0.99442572498229653</v>
      </c>
    </row>
    <row r="34" spans="1:10" ht="21.95" customHeight="1" x14ac:dyDescent="0.15">
      <c r="A34" s="285"/>
      <c r="B34" s="174" t="s">
        <v>42</v>
      </c>
      <c r="C34" s="160"/>
      <c r="D34" s="161">
        <v>5</v>
      </c>
      <c r="E34" s="161">
        <v>5</v>
      </c>
      <c r="F34" s="161">
        <v>1</v>
      </c>
      <c r="G34" s="203"/>
      <c r="H34" s="204"/>
      <c r="I34" s="180">
        <v>1</v>
      </c>
      <c r="J34" s="181">
        <f t="shared" si="6"/>
        <v>1</v>
      </c>
    </row>
    <row r="35" spans="1:10" ht="21.95" customHeight="1" x14ac:dyDescent="0.15">
      <c r="A35" s="285"/>
      <c r="B35" s="174" t="s">
        <v>43</v>
      </c>
      <c r="C35" s="175"/>
      <c r="D35" s="161">
        <v>1</v>
      </c>
      <c r="E35" s="161">
        <v>1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19041</v>
      </c>
      <c r="E36" s="146">
        <v>19041</v>
      </c>
      <c r="F36" s="146">
        <v>9685</v>
      </c>
      <c r="G36" s="205"/>
      <c r="H36" s="206"/>
      <c r="I36" s="188">
        <v>7837</v>
      </c>
      <c r="J36" s="189">
        <f t="shared" si="6"/>
        <v>1.2358045170345795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9079000</v>
      </c>
      <c r="E37" s="248">
        <f>SUM(E34:E36)+E33</f>
        <v>9255576</v>
      </c>
      <c r="F37" s="248">
        <f>SUM(F34:F36)+F33</f>
        <v>8734476</v>
      </c>
      <c r="G37" s="194">
        <f>IF(D37=0,0,F37/D37)</f>
        <v>0.96205264897015086</v>
      </c>
      <c r="H37" s="195">
        <f>D37-F37</f>
        <v>344524</v>
      </c>
      <c r="I37" s="207">
        <f>SUM(I34:I36)+I33</f>
        <v>8781535</v>
      </c>
      <c r="J37" s="208">
        <f t="shared" si="6"/>
        <v>0.99464114189603525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120707</v>
      </c>
      <c r="G39" s="213"/>
      <c r="H39" s="214"/>
      <c r="I39" s="215">
        <f>I15-I33</f>
        <v>70049</v>
      </c>
      <c r="J39" s="216">
        <f t="shared" si="6"/>
        <v>1.7231794886436638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173232</v>
      </c>
      <c r="G41" s="221"/>
      <c r="H41" s="222"/>
      <c r="I41" s="223">
        <f>I19-I37</f>
        <v>62211</v>
      </c>
      <c r="J41" s="224">
        <f t="shared" si="6"/>
        <v>2.7845879346096352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74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10804964</v>
      </c>
      <c r="E5" s="146">
        <v>10804964</v>
      </c>
      <c r="F5" s="146">
        <v>11403538</v>
      </c>
      <c r="G5" s="148">
        <f>IF(D5=0,0,F5/D5)</f>
        <v>1.0553980559305889</v>
      </c>
      <c r="H5" s="149">
        <f>F5-D5</f>
        <v>598574</v>
      </c>
      <c r="I5" s="150">
        <v>12165261</v>
      </c>
      <c r="J5" s="151">
        <f>IF(I5=0,0,F5/I5)</f>
        <v>0.93738539600588922</v>
      </c>
    </row>
    <row r="6" spans="1:12" ht="21.95" customHeight="1" x14ac:dyDescent="0.15">
      <c r="A6" s="285"/>
      <c r="B6" s="288"/>
      <c r="C6" s="152" t="s">
        <v>13</v>
      </c>
      <c r="D6" s="153">
        <v>14764687</v>
      </c>
      <c r="E6" s="153">
        <v>14776579</v>
      </c>
      <c r="F6" s="153">
        <v>15370819</v>
      </c>
      <c r="G6" s="155">
        <f t="shared" ref="G6:G15" si="0">IF(D6=0,0,F6/D6)</f>
        <v>1.0410528174420495</v>
      </c>
      <c r="H6" s="156">
        <f t="shared" ref="H6:H15" si="1">F6-D6</f>
        <v>606132</v>
      </c>
      <c r="I6" s="157">
        <v>16643733</v>
      </c>
      <c r="J6" s="158">
        <f t="shared" ref="J6:J18" si="2">IF(I6=0,0,F6/I6)</f>
        <v>0.92351992188290932</v>
      </c>
    </row>
    <row r="7" spans="1:12" ht="21.95" customHeight="1" x14ac:dyDescent="0.15">
      <c r="A7" s="285"/>
      <c r="B7" s="288"/>
      <c r="C7" s="152" t="s">
        <v>14</v>
      </c>
      <c r="D7" s="153">
        <v>521522</v>
      </c>
      <c r="E7" s="153">
        <v>521522</v>
      </c>
      <c r="F7" s="153">
        <v>434176</v>
      </c>
      <c r="G7" s="155">
        <f t="shared" si="0"/>
        <v>0.83251713254666149</v>
      </c>
      <c r="H7" s="156">
        <f t="shared" si="1"/>
        <v>-87346</v>
      </c>
      <c r="I7" s="157">
        <v>498796</v>
      </c>
      <c r="J7" s="158">
        <f t="shared" si="2"/>
        <v>0.87044803887761735</v>
      </c>
    </row>
    <row r="8" spans="1:12" ht="21.95" customHeight="1" x14ac:dyDescent="0.15">
      <c r="A8" s="285"/>
      <c r="B8" s="288"/>
      <c r="C8" s="152" t="s">
        <v>15</v>
      </c>
      <c r="D8" s="153">
        <v>16393625</v>
      </c>
      <c r="E8" s="153">
        <v>16393625</v>
      </c>
      <c r="F8" s="153">
        <v>16398250</v>
      </c>
      <c r="G8" s="155">
        <f t="shared" si="0"/>
        <v>1.0002821218613942</v>
      </c>
      <c r="H8" s="156">
        <f t="shared" si="1"/>
        <v>4625</v>
      </c>
      <c r="I8" s="157">
        <v>15422641</v>
      </c>
      <c r="J8" s="158">
        <f t="shared" si="2"/>
        <v>1.0632582318423933</v>
      </c>
    </row>
    <row r="9" spans="1:12" ht="21.95" customHeight="1" x14ac:dyDescent="0.15">
      <c r="A9" s="285"/>
      <c r="B9" s="288"/>
      <c r="C9" s="152" t="s">
        <v>16</v>
      </c>
      <c r="D9" s="153">
        <v>3514146</v>
      </c>
      <c r="E9" s="153">
        <v>3514329</v>
      </c>
      <c r="F9" s="153">
        <v>3546152</v>
      </c>
      <c r="G9" s="155">
        <f t="shared" si="0"/>
        <v>1.0091077604629972</v>
      </c>
      <c r="H9" s="156">
        <f t="shared" si="1"/>
        <v>32006</v>
      </c>
      <c r="I9" s="157">
        <v>3476086</v>
      </c>
      <c r="J9" s="158">
        <f t="shared" si="2"/>
        <v>1.0201565784045619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18494090</v>
      </c>
      <c r="E11" s="153">
        <v>18494090</v>
      </c>
      <c r="F11" s="153">
        <v>16325834</v>
      </c>
      <c r="G11" s="155">
        <f t="shared" si="0"/>
        <v>0.88275951939241126</v>
      </c>
      <c r="H11" s="156">
        <f t="shared" si="1"/>
        <v>-2168256</v>
      </c>
      <c r="I11" s="157">
        <v>16746366</v>
      </c>
      <c r="J11" s="158">
        <f t="shared" si="2"/>
        <v>0.97488816379625287</v>
      </c>
    </row>
    <row r="12" spans="1:12" ht="21.95" customHeight="1" x14ac:dyDescent="0.15">
      <c r="A12" s="285"/>
      <c r="B12" s="288"/>
      <c r="C12" s="152" t="s">
        <v>19</v>
      </c>
      <c r="D12" s="153">
        <v>6705121</v>
      </c>
      <c r="E12" s="153">
        <v>6287363</v>
      </c>
      <c r="F12" s="153">
        <v>5929647</v>
      </c>
      <c r="G12" s="155">
        <f t="shared" si="0"/>
        <v>0.88434600956492804</v>
      </c>
      <c r="H12" s="156">
        <f t="shared" si="1"/>
        <v>-775474</v>
      </c>
      <c r="I12" s="157">
        <v>6431731</v>
      </c>
      <c r="J12" s="158">
        <f t="shared" si="2"/>
        <v>0.92193641183065644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1348277</v>
      </c>
      <c r="E13" s="153">
        <v>1348277</v>
      </c>
      <c r="F13" s="153">
        <v>741399</v>
      </c>
      <c r="G13" s="155">
        <f t="shared" si="0"/>
        <v>0.54988626224433113</v>
      </c>
      <c r="H13" s="156">
        <f t="shared" si="1"/>
        <v>-606878</v>
      </c>
      <c r="I13" s="157">
        <v>1257672</v>
      </c>
      <c r="J13" s="158">
        <f t="shared" si="2"/>
        <v>0.58950107818254682</v>
      </c>
    </row>
    <row r="14" spans="1:12" ht="21.95" customHeight="1" x14ac:dyDescent="0.15">
      <c r="A14" s="285"/>
      <c r="B14" s="288"/>
      <c r="C14" s="160" t="s">
        <v>21</v>
      </c>
      <c r="D14" s="161">
        <v>185263</v>
      </c>
      <c r="E14" s="161">
        <v>185772</v>
      </c>
      <c r="F14" s="161">
        <v>185983</v>
      </c>
      <c r="G14" s="163">
        <f t="shared" si="0"/>
        <v>1.0038863669486082</v>
      </c>
      <c r="H14" s="164">
        <f t="shared" si="1"/>
        <v>720</v>
      </c>
      <c r="I14" s="165">
        <v>201057</v>
      </c>
      <c r="J14" s="166">
        <f t="shared" si="2"/>
        <v>0.92502623634093817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72731695</v>
      </c>
      <c r="E15" s="168">
        <f t="shared" ref="E15:F15" si="3">SUM(E5:E14)</f>
        <v>72326521</v>
      </c>
      <c r="F15" s="169">
        <f t="shared" si="3"/>
        <v>70335798</v>
      </c>
      <c r="G15" s="170">
        <f t="shared" si="0"/>
        <v>0.96705841930399117</v>
      </c>
      <c r="H15" s="171">
        <f t="shared" si="1"/>
        <v>-2395897</v>
      </c>
      <c r="I15" s="172">
        <f>SUM(I5:I14)</f>
        <v>72843343</v>
      </c>
      <c r="J15" s="173">
        <f t="shared" si="2"/>
        <v>0.96557619548021023</v>
      </c>
    </row>
    <row r="16" spans="1:12" ht="21.95" customHeight="1" x14ac:dyDescent="0.15">
      <c r="A16" s="285"/>
      <c r="B16" s="174" t="s">
        <v>23</v>
      </c>
      <c r="C16" s="175"/>
      <c r="D16" s="176">
        <v>1</v>
      </c>
      <c r="E16" s="176">
        <v>399296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781845</v>
      </c>
      <c r="F17" s="176">
        <v>985189</v>
      </c>
      <c r="G17" s="178"/>
      <c r="H17" s="179"/>
      <c r="I17" s="180">
        <v>839872</v>
      </c>
      <c r="J17" s="181">
        <f t="shared" si="2"/>
        <v>1.1730227939495541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72731697</v>
      </c>
      <c r="E19" s="248">
        <f t="shared" ref="E19:F19" si="4">SUM(E16:E18)+E15</f>
        <v>73507662</v>
      </c>
      <c r="F19" s="248">
        <f t="shared" si="4"/>
        <v>71320987</v>
      </c>
      <c r="G19" s="194">
        <f>IF(D19=0,0,F19/D19)</f>
        <v>0.9806039174364376</v>
      </c>
      <c r="H19" s="195">
        <f>F19-D19</f>
        <v>-1410710</v>
      </c>
      <c r="I19" s="196">
        <f>SUM(I16:I18)+I15</f>
        <v>73683215</v>
      </c>
      <c r="J19" s="197">
        <f>IF(I19=0,0,F19/I19)</f>
        <v>0.96794075828531645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898049</v>
      </c>
      <c r="E23" s="146">
        <v>890646</v>
      </c>
      <c r="F23" s="146">
        <v>778633</v>
      </c>
      <c r="G23" s="148">
        <f t="shared" ref="G23:G32" si="5">IF(D23=0,0,F23/D23)</f>
        <v>0.86702730029207764</v>
      </c>
      <c r="H23" s="149">
        <f>D23-F23</f>
        <v>119416</v>
      </c>
      <c r="I23" s="150">
        <v>945237</v>
      </c>
      <c r="J23" s="151">
        <f t="shared" ref="J23:J43" si="6">IF(I23=0,0,F23/I23)</f>
        <v>0.82374367486672651</v>
      </c>
    </row>
    <row r="24" spans="1:10" ht="21.95" customHeight="1" x14ac:dyDescent="0.15">
      <c r="A24" s="285"/>
      <c r="B24" s="288"/>
      <c r="C24" s="152" t="s">
        <v>32</v>
      </c>
      <c r="D24" s="153">
        <v>43262720</v>
      </c>
      <c r="E24" s="153">
        <v>43262720</v>
      </c>
      <c r="F24" s="153">
        <v>41407750</v>
      </c>
      <c r="G24" s="155">
        <f t="shared" si="5"/>
        <v>0.95712313049202635</v>
      </c>
      <c r="H24" s="156">
        <f t="shared" ref="H24:H33" si="7">D24-F24</f>
        <v>1854970</v>
      </c>
      <c r="I24" s="157">
        <v>43259369</v>
      </c>
      <c r="J24" s="158">
        <f t="shared" si="6"/>
        <v>0.95719727211000238</v>
      </c>
    </row>
    <row r="25" spans="1:10" ht="21.95" customHeight="1" x14ac:dyDescent="0.15">
      <c r="A25" s="285"/>
      <c r="B25" s="288"/>
      <c r="C25" s="152" t="s">
        <v>33</v>
      </c>
      <c r="D25" s="153">
        <v>7115183</v>
      </c>
      <c r="E25" s="153">
        <v>7115735</v>
      </c>
      <c r="F25" s="153">
        <v>7115734</v>
      </c>
      <c r="G25" s="155">
        <f t="shared" si="5"/>
        <v>1.0000774400321115</v>
      </c>
      <c r="H25" s="156">
        <f t="shared" si="7"/>
        <v>-551</v>
      </c>
      <c r="I25" s="157">
        <v>7636320</v>
      </c>
      <c r="J25" s="158">
        <f t="shared" si="6"/>
        <v>0.93182763425314807</v>
      </c>
    </row>
    <row r="26" spans="1:10" ht="21.95" customHeight="1" x14ac:dyDescent="0.15">
      <c r="A26" s="285"/>
      <c r="B26" s="288"/>
      <c r="C26" s="152" t="s">
        <v>34</v>
      </c>
      <c r="D26" s="153">
        <v>3592</v>
      </c>
      <c r="E26" s="153">
        <v>5070</v>
      </c>
      <c r="F26" s="153">
        <v>5070</v>
      </c>
      <c r="G26" s="155">
        <f t="shared" si="5"/>
        <v>1.4114699331848553</v>
      </c>
      <c r="H26" s="156">
        <f t="shared" si="7"/>
        <v>-1478</v>
      </c>
      <c r="I26" s="157">
        <v>5159</v>
      </c>
      <c r="J26" s="158">
        <f t="shared" si="6"/>
        <v>0.9827485946888932</v>
      </c>
    </row>
    <row r="27" spans="1:10" ht="21.95" customHeight="1" x14ac:dyDescent="0.15">
      <c r="A27" s="285"/>
      <c r="B27" s="288"/>
      <c r="C27" s="152" t="s">
        <v>35</v>
      </c>
      <c r="D27" s="153">
        <v>300</v>
      </c>
      <c r="E27" s="153">
        <v>300</v>
      </c>
      <c r="F27" s="153">
        <v>213</v>
      </c>
      <c r="G27" s="155">
        <f t="shared" si="5"/>
        <v>0.71</v>
      </c>
      <c r="H27" s="156">
        <f t="shared" si="7"/>
        <v>87</v>
      </c>
      <c r="I27" s="157">
        <v>271</v>
      </c>
      <c r="J27" s="158">
        <f t="shared" si="6"/>
        <v>0.7859778597785978</v>
      </c>
    </row>
    <row r="28" spans="1:10" ht="21.95" customHeight="1" x14ac:dyDescent="0.15">
      <c r="A28" s="285"/>
      <c r="B28" s="288"/>
      <c r="C28" s="152" t="s">
        <v>36</v>
      </c>
      <c r="D28" s="153">
        <v>2710713</v>
      </c>
      <c r="E28" s="153">
        <v>2710713</v>
      </c>
      <c r="F28" s="153">
        <v>2705311</v>
      </c>
      <c r="G28" s="155">
        <f t="shared" si="5"/>
        <v>0.9980071663802107</v>
      </c>
      <c r="H28" s="156">
        <f t="shared" si="7"/>
        <v>5402</v>
      </c>
      <c r="I28" s="157">
        <v>2933205</v>
      </c>
      <c r="J28" s="158">
        <f t="shared" si="6"/>
        <v>0.92230546450043549</v>
      </c>
    </row>
    <row r="29" spans="1:10" ht="21.95" customHeight="1" x14ac:dyDescent="0.15">
      <c r="A29" s="285"/>
      <c r="B29" s="288"/>
      <c r="C29" s="152" t="s">
        <v>37</v>
      </c>
      <c r="D29" s="153">
        <v>18114109</v>
      </c>
      <c r="E29" s="153">
        <v>18114109</v>
      </c>
      <c r="F29" s="153">
        <v>16390207</v>
      </c>
      <c r="G29" s="155">
        <f t="shared" si="5"/>
        <v>0.90483098009402507</v>
      </c>
      <c r="H29" s="156">
        <f t="shared" si="7"/>
        <v>1723902</v>
      </c>
      <c r="I29" s="157">
        <v>16597114</v>
      </c>
      <c r="J29" s="158">
        <f t="shared" si="6"/>
        <v>0.98753355553260647</v>
      </c>
    </row>
    <row r="30" spans="1:10" ht="21.95" customHeight="1" x14ac:dyDescent="0.15">
      <c r="A30" s="285"/>
      <c r="B30" s="288"/>
      <c r="C30" s="152" t="s">
        <v>38</v>
      </c>
      <c r="D30" s="153">
        <v>372970</v>
      </c>
      <c r="E30" s="153">
        <v>372970</v>
      </c>
      <c r="F30" s="153">
        <v>279995</v>
      </c>
      <c r="G30" s="155">
        <f t="shared" si="5"/>
        <v>0.75071721586186557</v>
      </c>
      <c r="H30" s="156">
        <f t="shared" si="7"/>
        <v>92975</v>
      </c>
      <c r="I30" s="157">
        <v>278994</v>
      </c>
      <c r="J30" s="158">
        <f t="shared" si="6"/>
        <v>1.0035878907790132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254060</v>
      </c>
      <c r="E32" s="153">
        <v>542198</v>
      </c>
      <c r="F32" s="153">
        <v>496753</v>
      </c>
      <c r="G32" s="155">
        <f t="shared" si="5"/>
        <v>1.9552586003306305</v>
      </c>
      <c r="H32" s="156">
        <f t="shared" si="7"/>
        <v>-242693</v>
      </c>
      <c r="I32" s="157">
        <v>622357</v>
      </c>
      <c r="J32" s="158">
        <f t="shared" si="6"/>
        <v>0.79818014419376659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72731696</v>
      </c>
      <c r="E33" s="168">
        <f>SUM(E23:E32)</f>
        <v>73014461</v>
      </c>
      <c r="F33" s="169">
        <f>SUM(F23:F32)</f>
        <v>69179666</v>
      </c>
      <c r="G33" s="170">
        <f>IF(D33=0,0,F33/D33)</f>
        <v>0.951162557793235</v>
      </c>
      <c r="H33" s="171">
        <f t="shared" si="7"/>
        <v>3552030</v>
      </c>
      <c r="I33" s="172">
        <f>SUM(I23:I32)</f>
        <v>72278026</v>
      </c>
      <c r="J33" s="173">
        <f t="shared" si="6"/>
        <v>0.95713275290611843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493200</v>
      </c>
      <c r="F34" s="161">
        <v>493200</v>
      </c>
      <c r="G34" s="203"/>
      <c r="H34" s="204"/>
      <c r="I34" s="180">
        <v>420000</v>
      </c>
      <c r="J34" s="181">
        <f t="shared" si="6"/>
        <v>1.1742857142857144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1</v>
      </c>
      <c r="E36" s="146">
        <v>1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72731697</v>
      </c>
      <c r="E37" s="248">
        <f>SUM(E34:E36)+E33</f>
        <v>73507662</v>
      </c>
      <c r="F37" s="248">
        <f>SUM(F34:F36)+F33</f>
        <v>69672866</v>
      </c>
      <c r="G37" s="194">
        <f>IF(D37=0,0,F37/D37)</f>
        <v>0.95794363219656486</v>
      </c>
      <c r="H37" s="195">
        <f>D37-F37</f>
        <v>3058831</v>
      </c>
      <c r="I37" s="207">
        <f>SUM(I34:I36)+I33</f>
        <v>72698026</v>
      </c>
      <c r="J37" s="208">
        <f t="shared" si="6"/>
        <v>0.95838731577113245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1156132</v>
      </c>
      <c r="G39" s="213"/>
      <c r="H39" s="214"/>
      <c r="I39" s="215">
        <f>I15-I33</f>
        <v>565317</v>
      </c>
      <c r="J39" s="216">
        <f t="shared" si="6"/>
        <v>2.0451038974593017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1648121</v>
      </c>
      <c r="G41" s="221"/>
      <c r="H41" s="222"/>
      <c r="I41" s="223">
        <f>I19-I37</f>
        <v>985189</v>
      </c>
      <c r="J41" s="224">
        <f t="shared" si="6"/>
        <v>1.6728982966720092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1648121</v>
      </c>
      <c r="G42" s="230"/>
      <c r="H42" s="204"/>
      <c r="I42" s="231">
        <v>985189</v>
      </c>
      <c r="J42" s="232">
        <f t="shared" si="6"/>
        <v>1.6728982966720092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75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1600868</v>
      </c>
      <c r="E5" s="146">
        <v>1600868</v>
      </c>
      <c r="F5" s="146">
        <v>1475576</v>
      </c>
      <c r="G5" s="148">
        <f>IF(D5=0,0,F5/D5)</f>
        <v>0.92173495878485923</v>
      </c>
      <c r="H5" s="149">
        <f>F5-D5</f>
        <v>-125292</v>
      </c>
      <c r="I5" s="150">
        <v>1494257</v>
      </c>
      <c r="J5" s="151">
        <f>IF(I5=0,0,F5/I5)</f>
        <v>0.9874981345243824</v>
      </c>
    </row>
    <row r="6" spans="1:12" ht="21.95" customHeight="1" x14ac:dyDescent="0.15">
      <c r="A6" s="285"/>
      <c r="B6" s="288"/>
      <c r="C6" s="152" t="s">
        <v>13</v>
      </c>
      <c r="D6" s="153">
        <v>2420945</v>
      </c>
      <c r="E6" s="153">
        <v>2422025</v>
      </c>
      <c r="F6" s="153">
        <v>2503599</v>
      </c>
      <c r="G6" s="155">
        <f t="shared" ref="G6:G15" si="0">IF(D6=0,0,F6/D6)</f>
        <v>1.034141213451772</v>
      </c>
      <c r="H6" s="156">
        <f t="shared" ref="H6:H15" si="1">F6-D6</f>
        <v>82654</v>
      </c>
      <c r="I6" s="157">
        <v>2425530</v>
      </c>
      <c r="J6" s="158">
        <f t="shared" ref="J6:J18" si="2">IF(I6=0,0,F6/I6)</f>
        <v>1.0321863675155534</v>
      </c>
    </row>
    <row r="7" spans="1:12" ht="21.95" customHeight="1" x14ac:dyDescent="0.15">
      <c r="A7" s="285"/>
      <c r="B7" s="288"/>
      <c r="C7" s="152" t="s">
        <v>14</v>
      </c>
      <c r="D7" s="153">
        <v>123467</v>
      </c>
      <c r="E7" s="153">
        <v>123467</v>
      </c>
      <c r="F7" s="153">
        <v>200061</v>
      </c>
      <c r="G7" s="155">
        <f t="shared" si="0"/>
        <v>1.6203600962200426</v>
      </c>
      <c r="H7" s="156">
        <f t="shared" si="1"/>
        <v>76594</v>
      </c>
      <c r="I7" s="157">
        <v>208328</v>
      </c>
      <c r="J7" s="158">
        <f t="shared" si="2"/>
        <v>0.96031738412503365</v>
      </c>
    </row>
    <row r="8" spans="1:12" ht="21.95" customHeight="1" x14ac:dyDescent="0.15">
      <c r="A8" s="285"/>
      <c r="B8" s="288"/>
      <c r="C8" s="152" t="s">
        <v>15</v>
      </c>
      <c r="D8" s="153">
        <v>1794326</v>
      </c>
      <c r="E8" s="153">
        <v>1794326</v>
      </c>
      <c r="F8" s="153">
        <v>1797663</v>
      </c>
      <c r="G8" s="155">
        <f t="shared" si="0"/>
        <v>1.0018597512380694</v>
      </c>
      <c r="H8" s="156">
        <f t="shared" si="1"/>
        <v>3337</v>
      </c>
      <c r="I8" s="157">
        <v>1868893</v>
      </c>
      <c r="J8" s="158">
        <f t="shared" si="2"/>
        <v>0.96188652854925349</v>
      </c>
    </row>
    <row r="9" spans="1:12" ht="21.95" customHeight="1" x14ac:dyDescent="0.15">
      <c r="A9" s="285"/>
      <c r="B9" s="288"/>
      <c r="C9" s="152" t="s">
        <v>16</v>
      </c>
      <c r="D9" s="153">
        <v>791643</v>
      </c>
      <c r="E9" s="153">
        <v>791643</v>
      </c>
      <c r="F9" s="153">
        <v>556298</v>
      </c>
      <c r="G9" s="155">
        <f t="shared" si="0"/>
        <v>0.70271321795304198</v>
      </c>
      <c r="H9" s="156">
        <f t="shared" si="1"/>
        <v>-235345</v>
      </c>
      <c r="I9" s="157">
        <v>563164</v>
      </c>
      <c r="J9" s="158">
        <f t="shared" si="2"/>
        <v>0.98780816955629269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2160840</v>
      </c>
      <c r="E11" s="153">
        <v>2160840</v>
      </c>
      <c r="F11" s="153">
        <v>2123657</v>
      </c>
      <c r="G11" s="155">
        <f t="shared" si="0"/>
        <v>0.98279234001591975</v>
      </c>
      <c r="H11" s="156">
        <f t="shared" si="1"/>
        <v>-37183</v>
      </c>
      <c r="I11" s="157">
        <v>2096222</v>
      </c>
      <c r="J11" s="158">
        <f t="shared" si="2"/>
        <v>1.0130878313461074</v>
      </c>
    </row>
    <row r="12" spans="1:12" ht="21.95" customHeight="1" x14ac:dyDescent="0.15">
      <c r="A12" s="285"/>
      <c r="B12" s="288"/>
      <c r="C12" s="152" t="s">
        <v>19</v>
      </c>
      <c r="D12" s="153">
        <v>841274</v>
      </c>
      <c r="E12" s="153">
        <v>832315</v>
      </c>
      <c r="F12" s="153">
        <v>784862</v>
      </c>
      <c r="G12" s="155">
        <f t="shared" si="0"/>
        <v>0.93294455789671382</v>
      </c>
      <c r="H12" s="156">
        <f t="shared" si="1"/>
        <v>-56412</v>
      </c>
      <c r="I12" s="157">
        <v>792684</v>
      </c>
      <c r="J12" s="158">
        <f t="shared" si="2"/>
        <v>0.99013225951324868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30315</v>
      </c>
      <c r="E13" s="153">
        <v>30315</v>
      </c>
      <c r="F13" s="153">
        <v>32080</v>
      </c>
      <c r="G13" s="155">
        <f t="shared" si="0"/>
        <v>1.0582220023090878</v>
      </c>
      <c r="H13" s="156">
        <f t="shared" si="1"/>
        <v>1765</v>
      </c>
      <c r="I13" s="157">
        <v>28717</v>
      </c>
      <c r="J13" s="158">
        <f t="shared" si="2"/>
        <v>1.1171083330431453</v>
      </c>
    </row>
    <row r="14" spans="1:12" ht="21.95" customHeight="1" x14ac:dyDescent="0.15">
      <c r="A14" s="285"/>
      <c r="B14" s="288"/>
      <c r="C14" s="160" t="s">
        <v>21</v>
      </c>
      <c r="D14" s="161">
        <v>128672</v>
      </c>
      <c r="E14" s="161">
        <v>702069</v>
      </c>
      <c r="F14" s="161">
        <v>10603</v>
      </c>
      <c r="G14" s="163">
        <f t="shared" si="0"/>
        <v>8.2403320069634425E-2</v>
      </c>
      <c r="H14" s="164">
        <f t="shared" si="1"/>
        <v>-118069</v>
      </c>
      <c r="I14" s="165">
        <v>11297</v>
      </c>
      <c r="J14" s="166">
        <f t="shared" si="2"/>
        <v>0.93856776135257147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9892350</v>
      </c>
      <c r="E15" s="168">
        <f t="shared" ref="E15:F15" si="3">SUM(E5:E14)</f>
        <v>10457868</v>
      </c>
      <c r="F15" s="169">
        <f t="shared" si="3"/>
        <v>9484399</v>
      </c>
      <c r="G15" s="170">
        <f t="shared" si="0"/>
        <v>0.95876096175327397</v>
      </c>
      <c r="H15" s="171">
        <f t="shared" si="1"/>
        <v>-407951</v>
      </c>
      <c r="I15" s="172">
        <f>SUM(I5:I14)</f>
        <v>9489092</v>
      </c>
      <c r="J15" s="173">
        <f t="shared" si="2"/>
        <v>0.99950543213196796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9892350</v>
      </c>
      <c r="E19" s="248">
        <f t="shared" ref="E19:F19" si="4">SUM(E16:E18)+E15</f>
        <v>10457868</v>
      </c>
      <c r="F19" s="248">
        <f t="shared" si="4"/>
        <v>9484399</v>
      </c>
      <c r="G19" s="194">
        <f>IF(D19=0,0,F19/D19)</f>
        <v>0.95876096175327397</v>
      </c>
      <c r="H19" s="195">
        <f>F19-D19</f>
        <v>-407951</v>
      </c>
      <c r="I19" s="196">
        <f>SUM(I16:I18)+I15</f>
        <v>9489092</v>
      </c>
      <c r="J19" s="197">
        <f>IF(I19=0,0,F19/I19)</f>
        <v>0.99950543213196796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131152</v>
      </c>
      <c r="E23" s="146">
        <v>122973</v>
      </c>
      <c r="F23" s="146">
        <v>114334</v>
      </c>
      <c r="G23" s="148">
        <f t="shared" ref="G23:G32" si="5">IF(D23=0,0,F23/D23)</f>
        <v>0.87176710991826278</v>
      </c>
      <c r="H23" s="149">
        <f>D23-F23</f>
        <v>16818</v>
      </c>
      <c r="I23" s="150">
        <v>120217</v>
      </c>
      <c r="J23" s="151">
        <f t="shared" ref="J23:J43" si="6">IF(I23=0,0,F23/I23)</f>
        <v>0.95106349351589214</v>
      </c>
    </row>
    <row r="24" spans="1:10" ht="21.95" customHeight="1" x14ac:dyDescent="0.15">
      <c r="A24" s="285"/>
      <c r="B24" s="288"/>
      <c r="C24" s="152" t="s">
        <v>32</v>
      </c>
      <c r="D24" s="153">
        <v>5495004</v>
      </c>
      <c r="E24" s="153">
        <v>5495004</v>
      </c>
      <c r="F24" s="153">
        <v>5156456</v>
      </c>
      <c r="G24" s="155">
        <f t="shared" si="5"/>
        <v>0.93838985376534756</v>
      </c>
      <c r="H24" s="156">
        <f t="shared" ref="H24:H33" si="7">D24-F24</f>
        <v>338548</v>
      </c>
      <c r="I24" s="157">
        <v>5568259</v>
      </c>
      <c r="J24" s="158">
        <f t="shared" si="6"/>
        <v>0.92604456796998846</v>
      </c>
    </row>
    <row r="25" spans="1:10" ht="21.95" customHeight="1" x14ac:dyDescent="0.15">
      <c r="A25" s="285"/>
      <c r="B25" s="288"/>
      <c r="C25" s="152" t="s">
        <v>33</v>
      </c>
      <c r="D25" s="153">
        <v>1124671</v>
      </c>
      <c r="E25" s="153">
        <v>1125358</v>
      </c>
      <c r="F25" s="153">
        <v>1121394</v>
      </c>
      <c r="G25" s="155">
        <f t="shared" si="5"/>
        <v>0.99708625900374426</v>
      </c>
      <c r="H25" s="156">
        <f t="shared" si="7"/>
        <v>3277</v>
      </c>
      <c r="I25" s="157">
        <v>1162685</v>
      </c>
      <c r="J25" s="158">
        <f t="shared" si="6"/>
        <v>0.96448651182392475</v>
      </c>
    </row>
    <row r="26" spans="1:10" ht="21.95" customHeight="1" x14ac:dyDescent="0.15">
      <c r="A26" s="285"/>
      <c r="B26" s="288"/>
      <c r="C26" s="152" t="s">
        <v>34</v>
      </c>
      <c r="D26" s="153">
        <v>667</v>
      </c>
      <c r="E26" s="153">
        <v>826</v>
      </c>
      <c r="F26" s="153">
        <v>824</v>
      </c>
      <c r="G26" s="155">
        <f t="shared" si="5"/>
        <v>1.2353823088455773</v>
      </c>
      <c r="H26" s="156">
        <f t="shared" si="7"/>
        <v>-157</v>
      </c>
      <c r="I26" s="157">
        <v>812</v>
      </c>
      <c r="J26" s="158">
        <f t="shared" si="6"/>
        <v>1.0147783251231528</v>
      </c>
    </row>
    <row r="27" spans="1:10" ht="21.95" customHeight="1" x14ac:dyDescent="0.15">
      <c r="A27" s="285"/>
      <c r="B27" s="288"/>
      <c r="C27" s="152" t="s">
        <v>35</v>
      </c>
      <c r="D27" s="153">
        <v>31</v>
      </c>
      <c r="E27" s="153">
        <v>31</v>
      </c>
      <c r="F27" s="153">
        <v>30</v>
      </c>
      <c r="G27" s="155">
        <f t="shared" si="5"/>
        <v>0.967741935483871</v>
      </c>
      <c r="H27" s="156">
        <f t="shared" si="7"/>
        <v>1</v>
      </c>
      <c r="I27" s="157">
        <v>37</v>
      </c>
      <c r="J27" s="158">
        <f t="shared" si="6"/>
        <v>0.81081081081081086</v>
      </c>
    </row>
    <row r="28" spans="1:10" ht="21.95" customHeight="1" x14ac:dyDescent="0.15">
      <c r="A28" s="285"/>
      <c r="B28" s="288"/>
      <c r="C28" s="152" t="s">
        <v>36</v>
      </c>
      <c r="D28" s="153">
        <v>377360</v>
      </c>
      <c r="E28" s="153">
        <v>377360</v>
      </c>
      <c r="F28" s="153">
        <v>374348</v>
      </c>
      <c r="G28" s="155">
        <f t="shared" si="5"/>
        <v>0.99201823192707228</v>
      </c>
      <c r="H28" s="156">
        <f t="shared" si="7"/>
        <v>3012</v>
      </c>
      <c r="I28" s="157">
        <v>382960</v>
      </c>
      <c r="J28" s="158">
        <f t="shared" si="6"/>
        <v>0.97751201169834967</v>
      </c>
    </row>
    <row r="29" spans="1:10" ht="21.95" customHeight="1" x14ac:dyDescent="0.15">
      <c r="A29" s="285"/>
      <c r="B29" s="288"/>
      <c r="C29" s="152" t="s">
        <v>37</v>
      </c>
      <c r="D29" s="153">
        <v>2457860</v>
      </c>
      <c r="E29" s="153">
        <v>2457860</v>
      </c>
      <c r="F29" s="153">
        <v>2220186</v>
      </c>
      <c r="G29" s="155">
        <f t="shared" si="5"/>
        <v>0.90330043208319433</v>
      </c>
      <c r="H29" s="156">
        <f t="shared" si="7"/>
        <v>237674</v>
      </c>
      <c r="I29" s="157">
        <v>2203582</v>
      </c>
      <c r="J29" s="158">
        <f t="shared" si="6"/>
        <v>1.0075350043701574</v>
      </c>
    </row>
    <row r="30" spans="1:10" ht="21.95" customHeight="1" x14ac:dyDescent="0.15">
      <c r="A30" s="285"/>
      <c r="B30" s="288"/>
      <c r="C30" s="152" t="s">
        <v>38</v>
      </c>
      <c r="D30" s="153">
        <v>116894</v>
      </c>
      <c r="E30" s="153">
        <v>116469</v>
      </c>
      <c r="F30" s="153">
        <v>97464</v>
      </c>
      <c r="G30" s="155">
        <f t="shared" si="5"/>
        <v>0.83378103238831758</v>
      </c>
      <c r="H30" s="156">
        <f t="shared" si="7"/>
        <v>19430</v>
      </c>
      <c r="I30" s="157">
        <v>98209</v>
      </c>
      <c r="J30" s="158">
        <f t="shared" si="6"/>
        <v>0.99241413719720184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167711</v>
      </c>
      <c r="E32" s="153">
        <v>166085</v>
      </c>
      <c r="F32" s="153">
        <v>13422</v>
      </c>
      <c r="G32" s="155">
        <f t="shared" si="5"/>
        <v>8.0030528707121185E-2</v>
      </c>
      <c r="H32" s="156">
        <f t="shared" si="7"/>
        <v>154289</v>
      </c>
      <c r="I32" s="157">
        <v>73532</v>
      </c>
      <c r="J32" s="158">
        <f t="shared" si="6"/>
        <v>0.18253277484632541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9871350</v>
      </c>
      <c r="E33" s="168">
        <f>SUM(E23:E32)</f>
        <v>9861966</v>
      </c>
      <c r="F33" s="169">
        <f>SUM(F23:F32)</f>
        <v>9098458</v>
      </c>
      <c r="G33" s="170">
        <f>IF(D33=0,0,F33/D33)</f>
        <v>0.92170351572986475</v>
      </c>
      <c r="H33" s="171">
        <f t="shared" si="7"/>
        <v>772892</v>
      </c>
      <c r="I33" s="172">
        <f>SUM(I23:I32)</f>
        <v>9610293</v>
      </c>
      <c r="J33" s="173">
        <f t="shared" si="6"/>
        <v>0.94674095784592627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574902</v>
      </c>
      <c r="F35" s="161">
        <v>574902</v>
      </c>
      <c r="G35" s="203"/>
      <c r="H35" s="204"/>
      <c r="I35" s="180">
        <v>453701</v>
      </c>
      <c r="J35" s="181">
        <f t="shared" si="6"/>
        <v>1.2671384898865112</v>
      </c>
    </row>
    <row r="36" spans="1:10" ht="21.95" customHeight="1" thickBot="1" x14ac:dyDescent="0.2">
      <c r="A36" s="285"/>
      <c r="B36" s="182" t="s">
        <v>44</v>
      </c>
      <c r="C36" s="183"/>
      <c r="D36" s="146">
        <v>21000</v>
      </c>
      <c r="E36" s="146">
        <v>21000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9892350</v>
      </c>
      <c r="E37" s="248">
        <f>SUM(E34:E36)+E33</f>
        <v>10457868</v>
      </c>
      <c r="F37" s="248">
        <f>SUM(F34:F36)+F33</f>
        <v>9673360</v>
      </c>
      <c r="G37" s="194">
        <f>IF(D37=0,0,F37/D37)</f>
        <v>0.9778626918780674</v>
      </c>
      <c r="H37" s="195">
        <f>D37-F37</f>
        <v>218990</v>
      </c>
      <c r="I37" s="207">
        <f>SUM(I34:I36)+I33</f>
        <v>10063994</v>
      </c>
      <c r="J37" s="208">
        <f t="shared" si="6"/>
        <v>0.96118499275734859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385941</v>
      </c>
      <c r="G39" s="213"/>
      <c r="H39" s="214"/>
      <c r="I39" s="215">
        <f>I15-I33</f>
        <v>-121201</v>
      </c>
      <c r="J39" s="216">
        <f t="shared" si="6"/>
        <v>-3.1843054100213695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-188961</v>
      </c>
      <c r="G41" s="221"/>
      <c r="H41" s="222"/>
      <c r="I41" s="223">
        <f>I19-I37</f>
        <v>-574902</v>
      </c>
      <c r="J41" s="224">
        <f t="shared" si="6"/>
        <v>0.3286838452466681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workbookViewId="0">
      <pane xSplit="3" ySplit="4" topLeftCell="D5" activePane="bottomRight" state="frozen"/>
      <selection activeCell="O9" sqref="O9"/>
      <selection pane="topRight" activeCell="O9" sqref="O9"/>
      <selection pane="bottomLeft" activeCell="O9" sqref="O9"/>
      <selection pane="bottomRight"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51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4728502</v>
      </c>
      <c r="E5" s="11">
        <v>4728502</v>
      </c>
      <c r="F5" s="12">
        <v>4847085</v>
      </c>
      <c r="G5" s="13">
        <f>IF(D5=0,0,F5/D5)</f>
        <v>1.0250783440506106</v>
      </c>
      <c r="H5" s="14">
        <f>F5-D5</f>
        <v>118583</v>
      </c>
      <c r="I5" s="116">
        <v>4723142</v>
      </c>
      <c r="J5" s="117">
        <f>IF(I5=0,0,F5/I5)</f>
        <v>1.0262416416868263</v>
      </c>
    </row>
    <row r="6" spans="1:10" ht="21.95" customHeight="1" x14ac:dyDescent="0.15">
      <c r="A6" s="263"/>
      <c r="B6" s="266"/>
      <c r="C6" s="17" t="s">
        <v>13</v>
      </c>
      <c r="D6" s="18">
        <v>5949020</v>
      </c>
      <c r="E6" s="18">
        <v>5951375</v>
      </c>
      <c r="F6" s="19">
        <v>5980217</v>
      </c>
      <c r="G6" s="20">
        <f t="shared" ref="G6:G15" si="0">IF(D6=0,0,F6/D6)</f>
        <v>1.0052440570043468</v>
      </c>
      <c r="H6" s="21">
        <f t="shared" ref="H6:H15" si="1">F6-D6</f>
        <v>31197</v>
      </c>
      <c r="I6" s="118">
        <v>5919488</v>
      </c>
      <c r="J6" s="119">
        <f t="shared" ref="J6:J18" si="2">IF(I6=0,0,F6/I6)</f>
        <v>1.0102591643061021</v>
      </c>
    </row>
    <row r="7" spans="1:10" ht="21.95" customHeight="1" x14ac:dyDescent="0.15">
      <c r="A7" s="263"/>
      <c r="B7" s="266"/>
      <c r="C7" s="17" t="s">
        <v>14</v>
      </c>
      <c r="D7" s="18">
        <v>509838</v>
      </c>
      <c r="E7" s="18">
        <v>509838</v>
      </c>
      <c r="F7" s="19">
        <v>546736</v>
      </c>
      <c r="G7" s="20">
        <f t="shared" si="0"/>
        <v>1.0723720083634409</v>
      </c>
      <c r="H7" s="21">
        <f t="shared" si="1"/>
        <v>36898</v>
      </c>
      <c r="I7" s="118">
        <v>742206</v>
      </c>
      <c r="J7" s="119">
        <f t="shared" si="2"/>
        <v>0.73663645941962208</v>
      </c>
    </row>
    <row r="8" spans="1:10" ht="21.95" customHeight="1" x14ac:dyDescent="0.15">
      <c r="A8" s="263"/>
      <c r="B8" s="266"/>
      <c r="C8" s="17" t="s">
        <v>15</v>
      </c>
      <c r="D8" s="18">
        <v>5611051</v>
      </c>
      <c r="E8" s="18">
        <v>5611051</v>
      </c>
      <c r="F8" s="19">
        <v>5620420</v>
      </c>
      <c r="G8" s="20">
        <f t="shared" si="0"/>
        <v>1.0016697406599939</v>
      </c>
      <c r="H8" s="21">
        <f t="shared" si="1"/>
        <v>9369</v>
      </c>
      <c r="I8" s="118">
        <v>5624900</v>
      </c>
      <c r="J8" s="119">
        <f t="shared" si="2"/>
        <v>0.99920354139629153</v>
      </c>
    </row>
    <row r="9" spans="1:10" ht="21.95" customHeight="1" x14ac:dyDescent="0.15">
      <c r="A9" s="263"/>
      <c r="B9" s="266"/>
      <c r="C9" s="17" t="s">
        <v>16</v>
      </c>
      <c r="D9" s="67">
        <v>1388790</v>
      </c>
      <c r="E9" s="18">
        <v>1388790</v>
      </c>
      <c r="F9" s="19">
        <v>1331505</v>
      </c>
      <c r="G9" s="20">
        <f t="shared" si="0"/>
        <v>0.95875186313265504</v>
      </c>
      <c r="H9" s="21">
        <f t="shared" si="1"/>
        <v>-57285</v>
      </c>
      <c r="I9" s="118">
        <v>1195090</v>
      </c>
      <c r="J9" s="119">
        <f t="shared" si="2"/>
        <v>1.1141462149294195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/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6822124</v>
      </c>
      <c r="E11" s="18">
        <v>6822124</v>
      </c>
      <c r="F11" s="19">
        <v>6190921</v>
      </c>
      <c r="G11" s="20">
        <f t="shared" si="0"/>
        <v>0.90747705553285163</v>
      </c>
      <c r="H11" s="21">
        <f t="shared" si="1"/>
        <v>-631203</v>
      </c>
      <c r="I11" s="118">
        <v>6133779</v>
      </c>
      <c r="J11" s="119">
        <f t="shared" si="2"/>
        <v>1.0093159535092477</v>
      </c>
    </row>
    <row r="12" spans="1:10" ht="21.95" customHeight="1" x14ac:dyDescent="0.15">
      <c r="A12" s="263"/>
      <c r="B12" s="266"/>
      <c r="C12" s="17" t="s">
        <v>19</v>
      </c>
      <c r="D12" s="18">
        <v>2245877</v>
      </c>
      <c r="E12" s="18">
        <v>2245877</v>
      </c>
      <c r="F12" s="19">
        <v>2138658</v>
      </c>
      <c r="G12" s="20">
        <f t="shared" si="0"/>
        <v>0.95225962953447585</v>
      </c>
      <c r="H12" s="21">
        <f t="shared" si="1"/>
        <v>-107219</v>
      </c>
      <c r="I12" s="118">
        <v>2136279</v>
      </c>
      <c r="J12" s="119">
        <f t="shared" si="2"/>
        <v>1.0011136185863363</v>
      </c>
    </row>
    <row r="13" spans="1:10" ht="21.95" customHeight="1" x14ac:dyDescent="0.15">
      <c r="A13" s="263"/>
      <c r="B13" s="266"/>
      <c r="C13" s="17" t="s">
        <v>20</v>
      </c>
      <c r="D13" s="18">
        <v>155142</v>
      </c>
      <c r="E13" s="18">
        <v>155142</v>
      </c>
      <c r="F13" s="19">
        <v>258823</v>
      </c>
      <c r="G13" s="20">
        <f t="shared" si="0"/>
        <v>1.6682974307408696</v>
      </c>
      <c r="H13" s="21">
        <f t="shared" si="1"/>
        <v>103681</v>
      </c>
      <c r="I13" s="118">
        <v>220891</v>
      </c>
      <c r="J13" s="119">
        <f t="shared" si="2"/>
        <v>1.1717227048634846</v>
      </c>
    </row>
    <row r="14" spans="1:10" ht="21.95" customHeight="1" x14ac:dyDescent="0.15">
      <c r="A14" s="263"/>
      <c r="B14" s="266"/>
      <c r="C14" s="24" t="s">
        <v>21</v>
      </c>
      <c r="D14" s="25">
        <v>1504694</v>
      </c>
      <c r="E14" s="25">
        <v>1890895</v>
      </c>
      <c r="F14" s="26">
        <v>59233</v>
      </c>
      <c r="G14" s="27">
        <f t="shared" si="0"/>
        <v>3.936547896117084E-2</v>
      </c>
      <c r="H14" s="28">
        <f t="shared" si="1"/>
        <v>-1445461</v>
      </c>
      <c r="I14" s="120">
        <v>39036</v>
      </c>
      <c r="J14" s="121">
        <f t="shared" si="2"/>
        <v>1.517394200225433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28915038</v>
      </c>
      <c r="E15" s="32">
        <f>SUM(E5:E14)</f>
        <v>29303594</v>
      </c>
      <c r="F15" s="33">
        <f>SUM(F5:F14)</f>
        <v>26973598</v>
      </c>
      <c r="G15" s="34">
        <f t="shared" si="0"/>
        <v>0.93285708287846625</v>
      </c>
      <c r="H15" s="35">
        <f t="shared" si="1"/>
        <v>-1941440</v>
      </c>
      <c r="I15" s="36">
        <f>SUM(I5:I14)</f>
        <v>26734811</v>
      </c>
      <c r="J15" s="37">
        <f t="shared" si="2"/>
        <v>1.0089316883519392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1</v>
      </c>
      <c r="E17" s="40">
        <v>1</v>
      </c>
      <c r="F17" s="41">
        <v>0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28915039</v>
      </c>
      <c r="E19" s="56">
        <f>SUM(E16:E18)+E15</f>
        <v>29303595</v>
      </c>
      <c r="F19" s="57">
        <f>SUM(F16:F18)+F15</f>
        <v>26973598</v>
      </c>
      <c r="G19" s="58">
        <f>IF(D19=0,0,F19/D19)</f>
        <v>0.93285705061646296</v>
      </c>
      <c r="H19" s="59">
        <f>F19-D19</f>
        <v>-1941441</v>
      </c>
      <c r="I19" s="57">
        <f>SUM(I16:I18)+I15</f>
        <v>26734811</v>
      </c>
      <c r="J19" s="61">
        <f>IF(I19=0,0,F19/I19)</f>
        <v>1.0089316883519392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366367</v>
      </c>
      <c r="E23" s="11">
        <v>368722</v>
      </c>
      <c r="F23" s="12">
        <v>351181</v>
      </c>
      <c r="G23" s="13">
        <f t="shared" ref="G23:G32" si="3">IF(D23=0,0,F23/D23)</f>
        <v>0.95854976021311966</v>
      </c>
      <c r="H23" s="14">
        <f>D23-F23</f>
        <v>15186</v>
      </c>
      <c r="I23" s="116">
        <v>339733</v>
      </c>
      <c r="J23" s="117">
        <f t="shared" ref="J23:J43" si="4">IF(I23=0,0,F23/I23)</f>
        <v>1.0336970503307008</v>
      </c>
    </row>
    <row r="24" spans="1:10" ht="21.95" customHeight="1" x14ac:dyDescent="0.15">
      <c r="A24" s="263"/>
      <c r="B24" s="266"/>
      <c r="C24" s="17" t="s">
        <v>32</v>
      </c>
      <c r="D24" s="18">
        <v>16222526</v>
      </c>
      <c r="E24" s="18">
        <v>16222526</v>
      </c>
      <c r="F24" s="19">
        <v>15670449</v>
      </c>
      <c r="G24" s="20">
        <f t="shared" si="3"/>
        <v>0.9659684934393078</v>
      </c>
      <c r="H24" s="21">
        <f t="shared" ref="H24:H33" si="5">D24-F24</f>
        <v>552077</v>
      </c>
      <c r="I24" s="118">
        <v>16326439</v>
      </c>
      <c r="J24" s="119">
        <f t="shared" si="4"/>
        <v>0.95982038704214678</v>
      </c>
    </row>
    <row r="25" spans="1:10" ht="21.95" customHeight="1" x14ac:dyDescent="0.15">
      <c r="A25" s="263"/>
      <c r="B25" s="266"/>
      <c r="C25" s="17" t="s">
        <v>33</v>
      </c>
      <c r="D25" s="18">
        <v>2830003</v>
      </c>
      <c r="E25" s="18">
        <v>2830003</v>
      </c>
      <c r="F25" s="19">
        <v>2821661</v>
      </c>
      <c r="G25" s="20">
        <f t="shared" si="3"/>
        <v>0.99705229994455835</v>
      </c>
      <c r="H25" s="21">
        <f t="shared" si="5"/>
        <v>8342</v>
      </c>
      <c r="I25" s="118">
        <v>2937018</v>
      </c>
      <c r="J25" s="119">
        <f t="shared" si="4"/>
        <v>0.96072308715847166</v>
      </c>
    </row>
    <row r="26" spans="1:10" ht="21.95" customHeight="1" x14ac:dyDescent="0.15">
      <c r="A26" s="263"/>
      <c r="B26" s="266"/>
      <c r="C26" s="17" t="s">
        <v>34</v>
      </c>
      <c r="D26" s="18">
        <v>1976</v>
      </c>
      <c r="E26" s="18">
        <v>1976</v>
      </c>
      <c r="F26" s="19">
        <v>2040</v>
      </c>
      <c r="G26" s="20">
        <f t="shared" si="3"/>
        <v>1.0323886639676114</v>
      </c>
      <c r="H26" s="21">
        <f t="shared" si="5"/>
        <v>-64</v>
      </c>
      <c r="I26" s="118">
        <v>1981</v>
      </c>
      <c r="J26" s="119">
        <f t="shared" si="4"/>
        <v>1.0297829379101464</v>
      </c>
    </row>
    <row r="27" spans="1:10" ht="21.95" customHeight="1" x14ac:dyDescent="0.15">
      <c r="A27" s="263"/>
      <c r="B27" s="266"/>
      <c r="C27" s="17" t="s">
        <v>35</v>
      </c>
      <c r="D27" s="18">
        <v>130</v>
      </c>
      <c r="E27" s="18">
        <v>130</v>
      </c>
      <c r="F27" s="19">
        <v>84</v>
      </c>
      <c r="G27" s="20">
        <f t="shared" si="3"/>
        <v>0.64615384615384619</v>
      </c>
      <c r="H27" s="21">
        <f t="shared" si="5"/>
        <v>46</v>
      </c>
      <c r="I27" s="118">
        <v>106</v>
      </c>
      <c r="J27" s="119">
        <f t="shared" si="4"/>
        <v>0.79245283018867929</v>
      </c>
    </row>
    <row r="28" spans="1:10" ht="21.95" customHeight="1" x14ac:dyDescent="0.15">
      <c r="A28" s="263"/>
      <c r="B28" s="266"/>
      <c r="C28" s="17" t="s">
        <v>36</v>
      </c>
      <c r="D28" s="18">
        <v>1086252</v>
      </c>
      <c r="E28" s="18">
        <v>1086252</v>
      </c>
      <c r="F28" s="19">
        <v>1072932</v>
      </c>
      <c r="G28" s="20">
        <f t="shared" si="3"/>
        <v>0.98773765203654396</v>
      </c>
      <c r="H28" s="21">
        <f t="shared" si="5"/>
        <v>13320</v>
      </c>
      <c r="I28" s="118">
        <v>1130977</v>
      </c>
      <c r="J28" s="119">
        <f t="shared" si="4"/>
        <v>0.94867711721812198</v>
      </c>
    </row>
    <row r="29" spans="1:10" ht="21.95" customHeight="1" x14ac:dyDescent="0.15">
      <c r="A29" s="263"/>
      <c r="B29" s="266"/>
      <c r="C29" s="17" t="s">
        <v>37</v>
      </c>
      <c r="D29" s="18">
        <v>6703054</v>
      </c>
      <c r="E29" s="18">
        <v>6703054</v>
      </c>
      <c r="F29" s="19">
        <v>6057237</v>
      </c>
      <c r="G29" s="20">
        <f t="shared" si="3"/>
        <v>0.9036533198151171</v>
      </c>
      <c r="H29" s="21">
        <f t="shared" si="5"/>
        <v>645817</v>
      </c>
      <c r="I29" s="118">
        <v>6035444</v>
      </c>
      <c r="J29" s="119">
        <f t="shared" si="4"/>
        <v>1.0036108362533063</v>
      </c>
    </row>
    <row r="30" spans="1:10" ht="21.95" customHeight="1" x14ac:dyDescent="0.15">
      <c r="A30" s="263"/>
      <c r="B30" s="266"/>
      <c r="C30" s="17" t="s">
        <v>38</v>
      </c>
      <c r="D30" s="18">
        <v>203710</v>
      </c>
      <c r="E30" s="18">
        <v>203710</v>
      </c>
      <c r="F30" s="19">
        <v>175483</v>
      </c>
      <c r="G30" s="20">
        <f t="shared" si="3"/>
        <v>0.86143537381571844</v>
      </c>
      <c r="H30" s="21">
        <f t="shared" si="5"/>
        <v>28227</v>
      </c>
      <c r="I30" s="118">
        <v>185468</v>
      </c>
      <c r="J30" s="119">
        <f t="shared" si="4"/>
        <v>0.94616321953113203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33211</v>
      </c>
      <c r="E32" s="18">
        <v>33211</v>
      </c>
      <c r="F32" s="19">
        <v>75175</v>
      </c>
      <c r="G32" s="20">
        <f t="shared" si="3"/>
        <v>2.2635572551263134</v>
      </c>
      <c r="H32" s="21">
        <f t="shared" si="5"/>
        <v>-41964</v>
      </c>
      <c r="I32" s="118">
        <v>160787</v>
      </c>
      <c r="J32" s="119">
        <f t="shared" si="4"/>
        <v>0.46754401786214062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27447229</v>
      </c>
      <c r="E33" s="32">
        <f>SUM(E23:E32)</f>
        <v>27449584</v>
      </c>
      <c r="F33" s="33">
        <f>SUM(F23:F32)</f>
        <v>26226242</v>
      </c>
      <c r="G33" s="34">
        <f>IF(D33=0,0,F33/D33)</f>
        <v>0.95551510864721534</v>
      </c>
      <c r="H33" s="35">
        <f t="shared" si="5"/>
        <v>1220987</v>
      </c>
      <c r="I33" s="36">
        <f>SUM(I23:I32)</f>
        <v>27117953</v>
      </c>
      <c r="J33" s="37">
        <f t="shared" si="4"/>
        <v>0.96711731892152775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1465385</v>
      </c>
      <c r="E35" s="40">
        <v>1851586</v>
      </c>
      <c r="F35" s="41">
        <v>1851586</v>
      </c>
      <c r="G35" s="42"/>
      <c r="H35" s="43"/>
      <c r="I35" s="44">
        <v>1468444</v>
      </c>
      <c r="J35" s="45">
        <f t="shared" si="4"/>
        <v>1.2609169978562342</v>
      </c>
    </row>
    <row r="36" spans="1:10" ht="21.95" customHeight="1" thickBot="1" x14ac:dyDescent="0.2">
      <c r="A36" s="263"/>
      <c r="B36" s="46" t="s">
        <v>44</v>
      </c>
      <c r="C36" s="47"/>
      <c r="D36" s="48">
        <v>2425</v>
      </c>
      <c r="E36" s="48">
        <v>2425</v>
      </c>
      <c r="F36" s="49">
        <v>0</v>
      </c>
      <c r="G36" s="50"/>
      <c r="H36" s="51"/>
      <c r="I36" s="52">
        <v>0</v>
      </c>
      <c r="J36" s="53">
        <f t="shared" si="4"/>
        <v>0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28915039</v>
      </c>
      <c r="E37" s="56">
        <f>SUM(E34:E36)+E33</f>
        <v>29303595</v>
      </c>
      <c r="F37" s="57">
        <f>SUM(F34:F36)+F33</f>
        <v>28077828</v>
      </c>
      <c r="G37" s="58">
        <f>IF(D37=0,0,F37/D37)</f>
        <v>0.97104582843550724</v>
      </c>
      <c r="H37" s="59">
        <f>D37-F37</f>
        <v>837211</v>
      </c>
      <c r="I37" s="77">
        <f>SUM(I34:I36)+I33</f>
        <v>28586397</v>
      </c>
      <c r="J37" s="78">
        <f t="shared" si="4"/>
        <v>0.98220940540355606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747356</v>
      </c>
      <c r="G39" s="84"/>
      <c r="H39" s="85"/>
      <c r="I39" s="86">
        <f>I15-I33</f>
        <v>-383142</v>
      </c>
      <c r="J39" s="87">
        <f t="shared" si="4"/>
        <v>-1.9505979506292705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-1104230</v>
      </c>
      <c r="G41" s="92"/>
      <c r="H41" s="93"/>
      <c r="I41" s="94">
        <f>I19-I37</f>
        <v>-1851586</v>
      </c>
      <c r="J41" s="95">
        <f t="shared" si="4"/>
        <v>0.59636981485061991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76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1494252</v>
      </c>
      <c r="E5" s="146">
        <v>1494252</v>
      </c>
      <c r="F5" s="146">
        <v>1273748</v>
      </c>
      <c r="G5" s="148">
        <f>IF(D5=0,0,F5/D5)</f>
        <v>0.85243185219092898</v>
      </c>
      <c r="H5" s="149">
        <f>F5-D5</f>
        <v>-220504</v>
      </c>
      <c r="I5" s="150">
        <v>1303757</v>
      </c>
      <c r="J5" s="151">
        <f>IF(I5=0,0,F5/I5)</f>
        <v>0.97698267391852933</v>
      </c>
    </row>
    <row r="6" spans="1:12" ht="21.95" customHeight="1" x14ac:dyDescent="0.15">
      <c r="A6" s="285"/>
      <c r="B6" s="288"/>
      <c r="C6" s="152" t="s">
        <v>13</v>
      </c>
      <c r="D6" s="153">
        <v>1653056</v>
      </c>
      <c r="E6" s="153">
        <v>1654136</v>
      </c>
      <c r="F6" s="153">
        <v>1709690</v>
      </c>
      <c r="G6" s="155">
        <f t="shared" ref="G6:G15" si="0">IF(D6=0,0,F6/D6)</f>
        <v>1.034260182353169</v>
      </c>
      <c r="H6" s="156">
        <f t="shared" ref="H6:H15" si="1">F6-D6</f>
        <v>56634</v>
      </c>
      <c r="I6" s="157">
        <v>1689931</v>
      </c>
      <c r="J6" s="158">
        <f t="shared" ref="J6:J18" si="2">IF(I6=0,0,F6/I6)</f>
        <v>1.0116921933499059</v>
      </c>
    </row>
    <row r="7" spans="1:12" ht="21.95" customHeight="1" x14ac:dyDescent="0.15">
      <c r="A7" s="285"/>
      <c r="B7" s="288"/>
      <c r="C7" s="152" t="s">
        <v>14</v>
      </c>
      <c r="D7" s="153">
        <v>100269</v>
      </c>
      <c r="E7" s="153">
        <v>107775</v>
      </c>
      <c r="F7" s="153">
        <v>106852</v>
      </c>
      <c r="G7" s="155">
        <f t="shared" si="0"/>
        <v>1.0656533923745126</v>
      </c>
      <c r="H7" s="156">
        <f t="shared" si="1"/>
        <v>6583</v>
      </c>
      <c r="I7" s="157">
        <v>126807</v>
      </c>
      <c r="J7" s="158">
        <f t="shared" si="2"/>
        <v>0.84263487031473028</v>
      </c>
    </row>
    <row r="8" spans="1:12" ht="21.95" customHeight="1" x14ac:dyDescent="0.15">
      <c r="A8" s="285"/>
      <c r="B8" s="288"/>
      <c r="C8" s="152" t="s">
        <v>15</v>
      </c>
      <c r="D8" s="153">
        <v>2020532</v>
      </c>
      <c r="E8" s="153">
        <v>2020532</v>
      </c>
      <c r="F8" s="153">
        <v>2023094</v>
      </c>
      <c r="G8" s="155">
        <f t="shared" si="0"/>
        <v>1.0012679828876752</v>
      </c>
      <c r="H8" s="156">
        <f t="shared" si="1"/>
        <v>2562</v>
      </c>
      <c r="I8" s="157">
        <v>1990198</v>
      </c>
      <c r="J8" s="158">
        <f t="shared" si="2"/>
        <v>1.0165290086714991</v>
      </c>
    </row>
    <row r="9" spans="1:12" ht="21.95" customHeight="1" x14ac:dyDescent="0.15">
      <c r="A9" s="285"/>
      <c r="B9" s="288"/>
      <c r="C9" s="152" t="s">
        <v>16</v>
      </c>
      <c r="D9" s="153">
        <v>392454</v>
      </c>
      <c r="E9" s="153">
        <v>392454</v>
      </c>
      <c r="F9" s="153">
        <v>429562</v>
      </c>
      <c r="G9" s="155">
        <f t="shared" si="0"/>
        <v>1.0945537566186101</v>
      </c>
      <c r="H9" s="156">
        <f t="shared" si="1"/>
        <v>37108</v>
      </c>
      <c r="I9" s="157">
        <v>414391</v>
      </c>
      <c r="J9" s="158">
        <f t="shared" si="2"/>
        <v>1.0366103510935325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1906377</v>
      </c>
      <c r="E11" s="153">
        <v>1906377</v>
      </c>
      <c r="F11" s="153">
        <v>1654617</v>
      </c>
      <c r="G11" s="155">
        <f t="shared" si="0"/>
        <v>0.8679379786894198</v>
      </c>
      <c r="H11" s="156">
        <f t="shared" si="1"/>
        <v>-251760</v>
      </c>
      <c r="I11" s="157">
        <v>1649484</v>
      </c>
      <c r="J11" s="158">
        <f t="shared" si="2"/>
        <v>1.0031118822613618</v>
      </c>
    </row>
    <row r="12" spans="1:12" ht="21.95" customHeight="1" x14ac:dyDescent="0.15">
      <c r="A12" s="285"/>
      <c r="B12" s="288"/>
      <c r="C12" s="152" t="s">
        <v>19</v>
      </c>
      <c r="D12" s="153">
        <v>658503</v>
      </c>
      <c r="E12" s="153">
        <v>660807</v>
      </c>
      <c r="F12" s="153">
        <v>623203</v>
      </c>
      <c r="G12" s="155">
        <f t="shared" si="0"/>
        <v>0.94639356236797711</v>
      </c>
      <c r="H12" s="156">
        <f t="shared" si="1"/>
        <v>-35300</v>
      </c>
      <c r="I12" s="157">
        <v>635709</v>
      </c>
      <c r="J12" s="158">
        <f t="shared" si="2"/>
        <v>0.98032747688014488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43228</v>
      </c>
      <c r="E13" s="153">
        <v>47901</v>
      </c>
      <c r="F13" s="153">
        <v>52389</v>
      </c>
      <c r="G13" s="155">
        <f t="shared" si="0"/>
        <v>1.2119228277967984</v>
      </c>
      <c r="H13" s="156">
        <f t="shared" si="1"/>
        <v>9161</v>
      </c>
      <c r="I13" s="157">
        <v>51398</v>
      </c>
      <c r="J13" s="158">
        <f t="shared" si="2"/>
        <v>1.0192809058718237</v>
      </c>
    </row>
    <row r="14" spans="1:12" ht="21.95" customHeight="1" x14ac:dyDescent="0.15">
      <c r="A14" s="285"/>
      <c r="B14" s="288"/>
      <c r="C14" s="160" t="s">
        <v>21</v>
      </c>
      <c r="D14" s="161">
        <v>7188</v>
      </c>
      <c r="E14" s="161">
        <v>7188</v>
      </c>
      <c r="F14" s="161">
        <v>12138</v>
      </c>
      <c r="G14" s="163">
        <f t="shared" si="0"/>
        <v>1.6886477462437395</v>
      </c>
      <c r="H14" s="164">
        <f t="shared" si="1"/>
        <v>4950</v>
      </c>
      <c r="I14" s="165">
        <v>21172</v>
      </c>
      <c r="J14" s="166">
        <f t="shared" si="2"/>
        <v>0.57330436425467601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8275859</v>
      </c>
      <c r="E15" s="168">
        <f t="shared" ref="E15:F15" si="3">SUM(E5:E14)</f>
        <v>8291422</v>
      </c>
      <c r="F15" s="169">
        <f t="shared" si="3"/>
        <v>7885293</v>
      </c>
      <c r="G15" s="170">
        <f t="shared" si="0"/>
        <v>0.95280659083244412</v>
      </c>
      <c r="H15" s="171">
        <f t="shared" si="1"/>
        <v>-390566</v>
      </c>
      <c r="I15" s="172">
        <f>SUM(I5:I14)</f>
        <v>7882847</v>
      </c>
      <c r="J15" s="173">
        <f t="shared" si="2"/>
        <v>1.0003102939838868</v>
      </c>
    </row>
    <row r="16" spans="1:12" ht="21.95" customHeight="1" x14ac:dyDescent="0.15">
      <c r="A16" s="285"/>
      <c r="B16" s="174" t="s">
        <v>23</v>
      </c>
      <c r="C16" s="175"/>
      <c r="D16" s="176">
        <v>182</v>
      </c>
      <c r="E16" s="176">
        <v>182</v>
      </c>
      <c r="F16" s="176">
        <v>185</v>
      </c>
      <c r="G16" s="178"/>
      <c r="H16" s="179"/>
      <c r="I16" s="180">
        <v>163</v>
      </c>
      <c r="J16" s="181">
        <f t="shared" si="2"/>
        <v>1.1349693251533743</v>
      </c>
    </row>
    <row r="17" spans="1:10" ht="21.95" customHeight="1" x14ac:dyDescent="0.15">
      <c r="A17" s="285"/>
      <c r="B17" s="174" t="s">
        <v>24</v>
      </c>
      <c r="C17" s="175"/>
      <c r="D17" s="176">
        <v>2</v>
      </c>
      <c r="E17" s="176">
        <v>7033</v>
      </c>
      <c r="F17" s="176">
        <v>7032</v>
      </c>
      <c r="G17" s="178"/>
      <c r="H17" s="179"/>
      <c r="I17" s="180">
        <v>6119</v>
      </c>
      <c r="J17" s="181">
        <f t="shared" si="2"/>
        <v>1.1492073868279131</v>
      </c>
    </row>
    <row r="18" spans="1:10" ht="21.95" customHeight="1" thickBot="1" x14ac:dyDescent="0.2">
      <c r="A18" s="285"/>
      <c r="B18" s="182" t="s">
        <v>25</v>
      </c>
      <c r="C18" s="183"/>
      <c r="D18" s="246">
        <v>130</v>
      </c>
      <c r="E18" s="246">
        <v>130</v>
      </c>
      <c r="F18" s="246">
        <v>125</v>
      </c>
      <c r="G18" s="186"/>
      <c r="H18" s="187"/>
      <c r="I18" s="188">
        <v>185</v>
      </c>
      <c r="J18" s="189">
        <f t="shared" si="2"/>
        <v>0.67567567567567566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8276173</v>
      </c>
      <c r="E19" s="248">
        <f t="shared" ref="E19:F19" si="4">SUM(E16:E18)+E15</f>
        <v>8298767</v>
      </c>
      <c r="F19" s="248">
        <f t="shared" si="4"/>
        <v>7892635</v>
      </c>
      <c r="G19" s="194">
        <f>IF(D19=0,0,F19/D19)</f>
        <v>0.95365756612385943</v>
      </c>
      <c r="H19" s="195">
        <f>F19-D19</f>
        <v>-383538</v>
      </c>
      <c r="I19" s="196">
        <f>SUM(I16:I18)+I15</f>
        <v>7889314</v>
      </c>
      <c r="J19" s="197">
        <f>IF(I19=0,0,F19/I19)</f>
        <v>1.000420949147163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111684</v>
      </c>
      <c r="E23" s="146">
        <v>111309</v>
      </c>
      <c r="F23" s="146">
        <v>97371</v>
      </c>
      <c r="G23" s="148">
        <f t="shared" ref="G23:G32" si="5">IF(D23=0,0,F23/D23)</f>
        <v>0.87184377350381437</v>
      </c>
      <c r="H23" s="149">
        <f>D23-F23</f>
        <v>14313</v>
      </c>
      <c r="I23" s="150">
        <v>94371</v>
      </c>
      <c r="J23" s="151">
        <f t="shared" ref="J23:J43" si="6">IF(I23=0,0,F23/I23)</f>
        <v>1.0317894268366341</v>
      </c>
    </row>
    <row r="24" spans="1:10" ht="21.95" customHeight="1" x14ac:dyDescent="0.15">
      <c r="A24" s="285"/>
      <c r="B24" s="288"/>
      <c r="C24" s="152" t="s">
        <v>32</v>
      </c>
      <c r="D24" s="153">
        <v>4977912</v>
      </c>
      <c r="E24" s="153">
        <v>4978112</v>
      </c>
      <c r="F24" s="153">
        <v>4675239</v>
      </c>
      <c r="G24" s="155">
        <f t="shared" si="5"/>
        <v>0.93919679576497139</v>
      </c>
      <c r="H24" s="156">
        <f t="shared" ref="H24:H33" si="7">D24-F24</f>
        <v>302673</v>
      </c>
      <c r="I24" s="157">
        <v>4779853</v>
      </c>
      <c r="J24" s="158">
        <f t="shared" si="6"/>
        <v>0.97811355286449186</v>
      </c>
    </row>
    <row r="25" spans="1:10" ht="21.95" customHeight="1" x14ac:dyDescent="0.15">
      <c r="A25" s="285"/>
      <c r="B25" s="288"/>
      <c r="C25" s="152" t="s">
        <v>33</v>
      </c>
      <c r="D25" s="153">
        <v>814372</v>
      </c>
      <c r="E25" s="153">
        <v>814372</v>
      </c>
      <c r="F25" s="153">
        <v>806942</v>
      </c>
      <c r="G25" s="155">
        <f t="shared" si="5"/>
        <v>0.99087640537739508</v>
      </c>
      <c r="H25" s="156">
        <f t="shared" si="7"/>
        <v>7430</v>
      </c>
      <c r="I25" s="157">
        <v>864340</v>
      </c>
      <c r="J25" s="158">
        <f t="shared" si="6"/>
        <v>0.93359326191082215</v>
      </c>
    </row>
    <row r="26" spans="1:10" ht="21.95" customHeight="1" x14ac:dyDescent="0.15">
      <c r="A26" s="285"/>
      <c r="B26" s="288"/>
      <c r="C26" s="152" t="s">
        <v>34</v>
      </c>
      <c r="D26" s="153">
        <v>756</v>
      </c>
      <c r="E26" s="153">
        <v>756</v>
      </c>
      <c r="F26" s="153">
        <v>582</v>
      </c>
      <c r="G26" s="155">
        <f t="shared" si="5"/>
        <v>0.76984126984126988</v>
      </c>
      <c r="H26" s="156">
        <f t="shared" si="7"/>
        <v>174</v>
      </c>
      <c r="I26" s="157">
        <v>597</v>
      </c>
      <c r="J26" s="158">
        <f t="shared" si="6"/>
        <v>0.97487437185929648</v>
      </c>
    </row>
    <row r="27" spans="1:10" ht="21.95" customHeight="1" x14ac:dyDescent="0.15">
      <c r="A27" s="285"/>
      <c r="B27" s="288"/>
      <c r="C27" s="152" t="s">
        <v>35</v>
      </c>
      <c r="D27" s="153">
        <v>35</v>
      </c>
      <c r="E27" s="153">
        <v>35</v>
      </c>
      <c r="F27" s="153">
        <v>21</v>
      </c>
      <c r="G27" s="155">
        <f t="shared" si="5"/>
        <v>0.6</v>
      </c>
      <c r="H27" s="156">
        <f t="shared" si="7"/>
        <v>14</v>
      </c>
      <c r="I27" s="157">
        <v>27</v>
      </c>
      <c r="J27" s="158">
        <f t="shared" si="6"/>
        <v>0.77777777777777779</v>
      </c>
    </row>
    <row r="28" spans="1:10" ht="21.95" customHeight="1" x14ac:dyDescent="0.15">
      <c r="A28" s="285"/>
      <c r="B28" s="288"/>
      <c r="C28" s="152" t="s">
        <v>36</v>
      </c>
      <c r="D28" s="153">
        <v>288122</v>
      </c>
      <c r="E28" s="153">
        <v>288122</v>
      </c>
      <c r="F28" s="153">
        <v>284558</v>
      </c>
      <c r="G28" s="155">
        <f t="shared" si="5"/>
        <v>0.98763023996779142</v>
      </c>
      <c r="H28" s="156">
        <f t="shared" si="7"/>
        <v>3564</v>
      </c>
      <c r="I28" s="157">
        <v>307736</v>
      </c>
      <c r="J28" s="158">
        <f t="shared" si="6"/>
        <v>0.92468219512829175</v>
      </c>
    </row>
    <row r="29" spans="1:10" ht="21.95" customHeight="1" x14ac:dyDescent="0.15">
      <c r="A29" s="285"/>
      <c r="B29" s="288"/>
      <c r="C29" s="152" t="s">
        <v>37</v>
      </c>
      <c r="D29" s="153">
        <v>1906443</v>
      </c>
      <c r="E29" s="153">
        <v>1906443</v>
      </c>
      <c r="F29" s="153">
        <v>1718143</v>
      </c>
      <c r="G29" s="155">
        <f t="shared" si="5"/>
        <v>0.90122967222203865</v>
      </c>
      <c r="H29" s="156">
        <f t="shared" si="7"/>
        <v>188300</v>
      </c>
      <c r="I29" s="157">
        <v>1719602</v>
      </c>
      <c r="J29" s="158">
        <f t="shared" si="6"/>
        <v>0.99915154785816718</v>
      </c>
    </row>
    <row r="30" spans="1:10" ht="21.95" customHeight="1" x14ac:dyDescent="0.15">
      <c r="A30" s="285"/>
      <c r="B30" s="288"/>
      <c r="C30" s="152" t="s">
        <v>38</v>
      </c>
      <c r="D30" s="153">
        <v>61958</v>
      </c>
      <c r="E30" s="153">
        <v>63496</v>
      </c>
      <c r="F30" s="153">
        <v>39076</v>
      </c>
      <c r="G30" s="155">
        <f t="shared" si="5"/>
        <v>0.63068530294715774</v>
      </c>
      <c r="H30" s="156">
        <f t="shared" si="7"/>
        <v>22882</v>
      </c>
      <c r="I30" s="157">
        <v>36846</v>
      </c>
      <c r="J30" s="158">
        <f t="shared" si="6"/>
        <v>1.0605221733702437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113761</v>
      </c>
      <c r="E32" s="153">
        <v>134992</v>
      </c>
      <c r="F32" s="153">
        <v>12428</v>
      </c>
      <c r="G32" s="155">
        <f t="shared" si="5"/>
        <v>0.10924657835286258</v>
      </c>
      <c r="H32" s="156">
        <f t="shared" si="7"/>
        <v>101333</v>
      </c>
      <c r="I32" s="157">
        <v>78525</v>
      </c>
      <c r="J32" s="158">
        <f t="shared" si="6"/>
        <v>0.15826806749442854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8275043</v>
      </c>
      <c r="E33" s="168">
        <f>SUM(E23:E32)</f>
        <v>8297637</v>
      </c>
      <c r="F33" s="169">
        <f>SUM(F23:F32)</f>
        <v>7634360</v>
      </c>
      <c r="G33" s="170">
        <f>IF(D33=0,0,F33/D33)</f>
        <v>0.92257647482919425</v>
      </c>
      <c r="H33" s="171">
        <f t="shared" si="7"/>
        <v>640683</v>
      </c>
      <c r="I33" s="172">
        <f>SUM(I23:I32)</f>
        <v>7881897</v>
      </c>
      <c r="J33" s="173">
        <f t="shared" si="6"/>
        <v>0.96859423562627123</v>
      </c>
    </row>
    <row r="34" spans="1:10" ht="21.95" customHeight="1" x14ac:dyDescent="0.15">
      <c r="A34" s="285"/>
      <c r="B34" s="174" t="s">
        <v>42</v>
      </c>
      <c r="C34" s="160"/>
      <c r="D34" s="161">
        <v>130</v>
      </c>
      <c r="E34" s="161">
        <v>130</v>
      </c>
      <c r="F34" s="161">
        <v>125</v>
      </c>
      <c r="G34" s="203"/>
      <c r="H34" s="204"/>
      <c r="I34" s="180">
        <v>185</v>
      </c>
      <c r="J34" s="181">
        <f t="shared" si="6"/>
        <v>0.67567567567567566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1000</v>
      </c>
      <c r="E36" s="146">
        <v>1000</v>
      </c>
      <c r="F36" s="146">
        <v>304</v>
      </c>
      <c r="G36" s="205"/>
      <c r="H36" s="206"/>
      <c r="I36" s="188">
        <v>200</v>
      </c>
      <c r="J36" s="189">
        <f t="shared" si="6"/>
        <v>1.52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8276173</v>
      </c>
      <c r="E37" s="248">
        <f>SUM(E34:E36)+E33</f>
        <v>8298767</v>
      </c>
      <c r="F37" s="248">
        <f>SUM(F34:F36)+F33</f>
        <v>7634789</v>
      </c>
      <c r="G37" s="194">
        <f>IF(D37=0,0,F37/D37)</f>
        <v>0.92250234498481365</v>
      </c>
      <c r="H37" s="195">
        <f>D37-F37</f>
        <v>641384</v>
      </c>
      <c r="I37" s="207">
        <f>SUM(I34:I36)+I33</f>
        <v>7882282</v>
      </c>
      <c r="J37" s="208">
        <f t="shared" si="6"/>
        <v>0.96860135174052386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250933</v>
      </c>
      <c r="G39" s="213"/>
      <c r="H39" s="214"/>
      <c r="I39" s="215">
        <f>I15-I33</f>
        <v>950</v>
      </c>
      <c r="J39" s="216">
        <f t="shared" si="6"/>
        <v>264.14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257846</v>
      </c>
      <c r="G41" s="221"/>
      <c r="H41" s="222"/>
      <c r="I41" s="223">
        <f>I19-I37</f>
        <v>7032</v>
      </c>
      <c r="J41" s="224">
        <f t="shared" si="6"/>
        <v>36.667519908987487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257846</v>
      </c>
      <c r="G42" s="230"/>
      <c r="H42" s="204"/>
      <c r="I42" s="231">
        <v>7032</v>
      </c>
      <c r="J42" s="232">
        <f t="shared" si="6"/>
        <v>36.667519908987487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77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1971631</v>
      </c>
      <c r="E5" s="146">
        <v>1971631</v>
      </c>
      <c r="F5" s="146">
        <v>1782298</v>
      </c>
      <c r="G5" s="148">
        <f>IF(D5=0,0,F5/D5)</f>
        <v>0.90397138206895711</v>
      </c>
      <c r="H5" s="149">
        <f>F5-D5</f>
        <v>-189333</v>
      </c>
      <c r="I5" s="150">
        <v>1786728</v>
      </c>
      <c r="J5" s="151">
        <f>IF(I5=0,0,F5/I5)</f>
        <v>0.99752060750153349</v>
      </c>
    </row>
    <row r="6" spans="1:12" ht="21.95" customHeight="1" x14ac:dyDescent="0.15">
      <c r="A6" s="285"/>
      <c r="B6" s="288"/>
      <c r="C6" s="152" t="s">
        <v>13</v>
      </c>
      <c r="D6" s="153">
        <v>1722916</v>
      </c>
      <c r="E6" s="153">
        <v>1725916</v>
      </c>
      <c r="F6" s="153">
        <v>1805755</v>
      </c>
      <c r="G6" s="155">
        <f t="shared" ref="G6:G15" si="0">IF(D6=0,0,F6/D6)</f>
        <v>1.0480806957506925</v>
      </c>
      <c r="H6" s="156">
        <f t="shared" ref="H6:H15" si="1">F6-D6</f>
        <v>82839</v>
      </c>
      <c r="I6" s="157">
        <v>1899375</v>
      </c>
      <c r="J6" s="158">
        <f t="shared" ref="J6:J18" si="2">IF(I6=0,0,F6/I6)</f>
        <v>0.95071010200723927</v>
      </c>
    </row>
    <row r="7" spans="1:12" ht="21.95" customHeight="1" x14ac:dyDescent="0.15">
      <c r="A7" s="285"/>
      <c r="B7" s="288"/>
      <c r="C7" s="152" t="s">
        <v>14</v>
      </c>
      <c r="D7" s="153">
        <v>107152</v>
      </c>
      <c r="E7" s="153">
        <v>317152</v>
      </c>
      <c r="F7" s="153">
        <v>316516</v>
      </c>
      <c r="G7" s="155">
        <f t="shared" si="0"/>
        <v>2.9538972674331792</v>
      </c>
      <c r="H7" s="156">
        <f t="shared" si="1"/>
        <v>209364</v>
      </c>
      <c r="I7" s="157">
        <v>175132</v>
      </c>
      <c r="J7" s="158">
        <f t="shared" si="2"/>
        <v>1.8072996368453509</v>
      </c>
    </row>
    <row r="8" spans="1:12" ht="21.95" customHeight="1" x14ac:dyDescent="0.15">
      <c r="A8" s="285"/>
      <c r="B8" s="288"/>
      <c r="C8" s="152" t="s">
        <v>15</v>
      </c>
      <c r="D8" s="153">
        <v>2737023</v>
      </c>
      <c r="E8" s="153">
        <v>2737023</v>
      </c>
      <c r="F8" s="153">
        <v>2739726</v>
      </c>
      <c r="G8" s="155">
        <f t="shared" si="0"/>
        <v>1.0009875693408494</v>
      </c>
      <c r="H8" s="156">
        <f t="shared" si="1"/>
        <v>2703</v>
      </c>
      <c r="I8" s="157">
        <v>2530356</v>
      </c>
      <c r="J8" s="158">
        <f t="shared" si="2"/>
        <v>1.0827432977810236</v>
      </c>
    </row>
    <row r="9" spans="1:12" ht="21.95" customHeight="1" x14ac:dyDescent="0.15">
      <c r="A9" s="285"/>
      <c r="B9" s="288"/>
      <c r="C9" s="152" t="s">
        <v>16</v>
      </c>
      <c r="D9" s="153">
        <v>562585</v>
      </c>
      <c r="E9" s="153">
        <v>562585</v>
      </c>
      <c r="F9" s="153">
        <v>493155</v>
      </c>
      <c r="G9" s="155">
        <f t="shared" si="0"/>
        <v>0.87658753788316435</v>
      </c>
      <c r="H9" s="156">
        <f t="shared" si="1"/>
        <v>-69430</v>
      </c>
      <c r="I9" s="157">
        <v>469966</v>
      </c>
      <c r="J9" s="158">
        <f t="shared" si="2"/>
        <v>1.0493418672840162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2127072</v>
      </c>
      <c r="E11" s="153">
        <v>2127072</v>
      </c>
      <c r="F11" s="153">
        <v>1946296</v>
      </c>
      <c r="G11" s="155">
        <f t="shared" si="0"/>
        <v>0.91501180966135609</v>
      </c>
      <c r="H11" s="156">
        <f t="shared" si="1"/>
        <v>-180776</v>
      </c>
      <c r="I11" s="157">
        <v>1952576</v>
      </c>
      <c r="J11" s="158">
        <f t="shared" si="2"/>
        <v>0.99678373594676983</v>
      </c>
    </row>
    <row r="12" spans="1:12" ht="21.95" customHeight="1" x14ac:dyDescent="0.15">
      <c r="A12" s="285"/>
      <c r="B12" s="288"/>
      <c r="C12" s="152" t="s">
        <v>19</v>
      </c>
      <c r="D12" s="153">
        <v>723171</v>
      </c>
      <c r="E12" s="153">
        <v>723221</v>
      </c>
      <c r="F12" s="153">
        <v>675630</v>
      </c>
      <c r="G12" s="155">
        <f t="shared" si="0"/>
        <v>0.93426036165720139</v>
      </c>
      <c r="H12" s="156">
        <f t="shared" si="1"/>
        <v>-47541</v>
      </c>
      <c r="I12" s="157">
        <v>704770</v>
      </c>
      <c r="J12" s="158">
        <f t="shared" si="2"/>
        <v>0.95865317763241908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10000</v>
      </c>
      <c r="E13" s="153">
        <v>10000</v>
      </c>
      <c r="F13" s="153">
        <v>10000</v>
      </c>
      <c r="G13" s="155">
        <f t="shared" si="0"/>
        <v>1</v>
      </c>
      <c r="H13" s="156">
        <f t="shared" si="1"/>
        <v>0</v>
      </c>
      <c r="I13" s="157">
        <v>209499</v>
      </c>
      <c r="J13" s="158">
        <f t="shared" si="2"/>
        <v>4.7732924739497563E-2</v>
      </c>
    </row>
    <row r="14" spans="1:12" ht="21.95" customHeight="1" x14ac:dyDescent="0.15">
      <c r="A14" s="285"/>
      <c r="B14" s="288"/>
      <c r="C14" s="160" t="s">
        <v>21</v>
      </c>
      <c r="D14" s="161">
        <v>13004</v>
      </c>
      <c r="E14" s="161">
        <v>13004</v>
      </c>
      <c r="F14" s="161">
        <v>56018</v>
      </c>
      <c r="G14" s="163">
        <f t="shared" si="0"/>
        <v>4.3077514610888956</v>
      </c>
      <c r="H14" s="164">
        <f t="shared" si="1"/>
        <v>43014</v>
      </c>
      <c r="I14" s="165">
        <v>22159</v>
      </c>
      <c r="J14" s="166">
        <f t="shared" si="2"/>
        <v>2.5280021661627328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9974554</v>
      </c>
      <c r="E15" s="168">
        <f t="shared" ref="E15:F15" si="3">SUM(E5:E14)</f>
        <v>10187604</v>
      </c>
      <c r="F15" s="169">
        <f t="shared" si="3"/>
        <v>9825394</v>
      </c>
      <c r="G15" s="170">
        <f t="shared" si="0"/>
        <v>0.98504594791907485</v>
      </c>
      <c r="H15" s="171">
        <f t="shared" si="1"/>
        <v>-149160</v>
      </c>
      <c r="I15" s="172">
        <f>SUM(I5:I14)</f>
        <v>9750561</v>
      </c>
      <c r="J15" s="173">
        <f t="shared" si="2"/>
        <v>1.0076747378945683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80763</v>
      </c>
      <c r="E17" s="176">
        <v>80763</v>
      </c>
      <c r="F17" s="176">
        <v>80763</v>
      </c>
      <c r="G17" s="178"/>
      <c r="H17" s="179"/>
      <c r="I17" s="180">
        <v>67696</v>
      </c>
      <c r="J17" s="181">
        <f t="shared" si="2"/>
        <v>1.1930246986528008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10055317</v>
      </c>
      <c r="E19" s="248">
        <f t="shared" ref="E19:F19" si="4">SUM(E16:E18)+E15</f>
        <v>10268367</v>
      </c>
      <c r="F19" s="248">
        <f t="shared" si="4"/>
        <v>9906157</v>
      </c>
      <c r="G19" s="194">
        <f>IF(D19=0,0,F19/D19)</f>
        <v>0.98516605692291948</v>
      </c>
      <c r="H19" s="195">
        <f>F19-D19</f>
        <v>-149160</v>
      </c>
      <c r="I19" s="196">
        <f>SUM(I16:I18)+I15</f>
        <v>9818257</v>
      </c>
      <c r="J19" s="197">
        <f>IF(I19=0,0,F19/I19)</f>
        <v>1.0089527092232358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108440</v>
      </c>
      <c r="E23" s="146">
        <v>111768</v>
      </c>
      <c r="F23" s="146">
        <v>101748</v>
      </c>
      <c r="G23" s="148">
        <f t="shared" ref="G23:G32" si="5">IF(D23=0,0,F23/D23)</f>
        <v>0.93828845444485431</v>
      </c>
      <c r="H23" s="149">
        <f>D23-F23</f>
        <v>6692</v>
      </c>
      <c r="I23" s="150">
        <v>102365</v>
      </c>
      <c r="J23" s="151">
        <f t="shared" ref="J23:J43" si="6">IF(I23=0,0,F23/I23)</f>
        <v>0.99397254921115619</v>
      </c>
    </row>
    <row r="24" spans="1:10" ht="21.95" customHeight="1" x14ac:dyDescent="0.15">
      <c r="A24" s="285"/>
      <c r="B24" s="288"/>
      <c r="C24" s="152" t="s">
        <v>32</v>
      </c>
      <c r="D24" s="153">
        <v>5990106</v>
      </c>
      <c r="E24" s="153">
        <v>6129452</v>
      </c>
      <c r="F24" s="153">
        <v>5903817</v>
      </c>
      <c r="G24" s="155">
        <f t="shared" si="5"/>
        <v>0.98559474573571815</v>
      </c>
      <c r="H24" s="156">
        <f t="shared" ref="H24:H33" si="7">D24-F24</f>
        <v>86289</v>
      </c>
      <c r="I24" s="157">
        <v>6020067</v>
      </c>
      <c r="J24" s="158">
        <f t="shared" si="6"/>
        <v>0.98068958368735759</v>
      </c>
    </row>
    <row r="25" spans="1:10" ht="21.95" customHeight="1" x14ac:dyDescent="0.15">
      <c r="A25" s="285"/>
      <c r="B25" s="288"/>
      <c r="C25" s="152" t="s">
        <v>33</v>
      </c>
      <c r="D25" s="153">
        <v>984461</v>
      </c>
      <c r="E25" s="153">
        <v>984461</v>
      </c>
      <c r="F25" s="153">
        <v>981605</v>
      </c>
      <c r="G25" s="155">
        <f t="shared" si="5"/>
        <v>0.99709892011974066</v>
      </c>
      <c r="H25" s="156">
        <f t="shared" si="7"/>
        <v>2856</v>
      </c>
      <c r="I25" s="157">
        <v>1017281</v>
      </c>
      <c r="J25" s="158">
        <f t="shared" si="6"/>
        <v>0.9649300439111711</v>
      </c>
    </row>
    <row r="26" spans="1:10" ht="21.95" customHeight="1" x14ac:dyDescent="0.15">
      <c r="A26" s="285"/>
      <c r="B26" s="288"/>
      <c r="C26" s="152" t="s">
        <v>34</v>
      </c>
      <c r="D26" s="153">
        <v>505</v>
      </c>
      <c r="E26" s="153">
        <v>718</v>
      </c>
      <c r="F26" s="153">
        <v>717</v>
      </c>
      <c r="G26" s="155">
        <f t="shared" si="5"/>
        <v>1.4198019801980197</v>
      </c>
      <c r="H26" s="156">
        <f t="shared" si="7"/>
        <v>-212</v>
      </c>
      <c r="I26" s="157">
        <v>701</v>
      </c>
      <c r="J26" s="158">
        <f t="shared" si="6"/>
        <v>1.0228245363766049</v>
      </c>
    </row>
    <row r="27" spans="1:10" ht="21.95" customHeight="1" x14ac:dyDescent="0.15">
      <c r="A27" s="285"/>
      <c r="B27" s="288"/>
      <c r="C27" s="152" t="s">
        <v>35</v>
      </c>
      <c r="D27" s="153">
        <v>38</v>
      </c>
      <c r="E27" s="153">
        <v>38</v>
      </c>
      <c r="F27" s="153">
        <v>27</v>
      </c>
      <c r="G27" s="155">
        <f t="shared" si="5"/>
        <v>0.71052631578947367</v>
      </c>
      <c r="H27" s="156">
        <f t="shared" si="7"/>
        <v>11</v>
      </c>
      <c r="I27" s="157">
        <v>34</v>
      </c>
      <c r="J27" s="158">
        <f t="shared" si="6"/>
        <v>0.79411764705882348</v>
      </c>
    </row>
    <row r="28" spans="1:10" ht="21.95" customHeight="1" x14ac:dyDescent="0.15">
      <c r="A28" s="285"/>
      <c r="B28" s="288"/>
      <c r="C28" s="152" t="s">
        <v>36</v>
      </c>
      <c r="D28" s="153">
        <v>337401</v>
      </c>
      <c r="E28" s="153">
        <v>337401</v>
      </c>
      <c r="F28" s="153">
        <v>331869</v>
      </c>
      <c r="G28" s="155">
        <f t="shared" si="5"/>
        <v>0.98360407941885175</v>
      </c>
      <c r="H28" s="156">
        <f t="shared" si="7"/>
        <v>5532</v>
      </c>
      <c r="I28" s="157">
        <v>351803</v>
      </c>
      <c r="J28" s="158">
        <f t="shared" si="6"/>
        <v>0.94333760655821586</v>
      </c>
    </row>
    <row r="29" spans="1:10" ht="21.95" customHeight="1" x14ac:dyDescent="0.15">
      <c r="A29" s="285"/>
      <c r="B29" s="288"/>
      <c r="C29" s="152" t="s">
        <v>37</v>
      </c>
      <c r="D29" s="153">
        <v>2317731</v>
      </c>
      <c r="E29" s="153">
        <v>2317731</v>
      </c>
      <c r="F29" s="153">
        <v>2087437</v>
      </c>
      <c r="G29" s="155">
        <f t="shared" si="5"/>
        <v>0.90063816724201384</v>
      </c>
      <c r="H29" s="156">
        <f t="shared" si="7"/>
        <v>230294</v>
      </c>
      <c r="I29" s="157">
        <v>2088155</v>
      </c>
      <c r="J29" s="158">
        <f t="shared" si="6"/>
        <v>0.99965615579303257</v>
      </c>
    </row>
    <row r="30" spans="1:10" ht="21.95" customHeight="1" x14ac:dyDescent="0.15">
      <c r="A30" s="285"/>
      <c r="B30" s="288"/>
      <c r="C30" s="152" t="s">
        <v>38</v>
      </c>
      <c r="D30" s="153">
        <v>55471</v>
      </c>
      <c r="E30" s="153">
        <v>56111</v>
      </c>
      <c r="F30" s="153">
        <v>49702</v>
      </c>
      <c r="G30" s="155">
        <f t="shared" si="5"/>
        <v>0.89599971156099578</v>
      </c>
      <c r="H30" s="156">
        <f t="shared" si="7"/>
        <v>5769</v>
      </c>
      <c r="I30" s="157">
        <v>50072</v>
      </c>
      <c r="J30" s="158">
        <f t="shared" si="6"/>
        <v>0.99261064067742455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180401</v>
      </c>
      <c r="E32" s="153">
        <v>249924</v>
      </c>
      <c r="F32" s="153">
        <v>122486</v>
      </c>
      <c r="G32" s="155">
        <f t="shared" si="5"/>
        <v>0.67896519420624057</v>
      </c>
      <c r="H32" s="156">
        <f t="shared" si="7"/>
        <v>57915</v>
      </c>
      <c r="I32" s="157">
        <v>106987</v>
      </c>
      <c r="J32" s="158">
        <f t="shared" si="6"/>
        <v>1.1448680680830381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9974554</v>
      </c>
      <c r="E33" s="168">
        <f>SUM(E23:E32)</f>
        <v>10187604</v>
      </c>
      <c r="F33" s="169">
        <f>SUM(F23:F32)</f>
        <v>9579408</v>
      </c>
      <c r="G33" s="170">
        <f>IF(D33=0,0,F33/D33)</f>
        <v>0.96038459463951975</v>
      </c>
      <c r="H33" s="171">
        <f t="shared" si="7"/>
        <v>395146</v>
      </c>
      <c r="I33" s="172">
        <f>SUM(I23:I32)</f>
        <v>9737465</v>
      </c>
      <c r="J33" s="173">
        <f t="shared" si="6"/>
        <v>0.98376815731815215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34</v>
      </c>
      <c r="G36" s="205"/>
      <c r="H36" s="206"/>
      <c r="I36" s="188">
        <v>29</v>
      </c>
      <c r="J36" s="189">
        <f t="shared" si="6"/>
        <v>1.1724137931034482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9974554</v>
      </c>
      <c r="E37" s="248">
        <f>SUM(E34:E36)+E33</f>
        <v>10187604</v>
      </c>
      <c r="F37" s="248">
        <f>SUM(F34:F36)+F33</f>
        <v>9579442</v>
      </c>
      <c r="G37" s="194">
        <f>IF(D37=0,0,F37/D37)</f>
        <v>0.96038800331323082</v>
      </c>
      <c r="H37" s="195">
        <f>D37-F37</f>
        <v>395112</v>
      </c>
      <c r="I37" s="207">
        <f>SUM(I34:I36)+I33</f>
        <v>9737494</v>
      </c>
      <c r="J37" s="208">
        <f t="shared" si="6"/>
        <v>0.9837687191386203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245986</v>
      </c>
      <c r="G39" s="213"/>
      <c r="H39" s="214"/>
      <c r="I39" s="215">
        <f>I15-I33</f>
        <v>13096</v>
      </c>
      <c r="J39" s="216">
        <f t="shared" si="6"/>
        <v>18.783292608430056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326715</v>
      </c>
      <c r="G41" s="221"/>
      <c r="H41" s="222"/>
      <c r="I41" s="223">
        <f>I19-I37</f>
        <v>80763</v>
      </c>
      <c r="J41" s="224">
        <f t="shared" si="6"/>
        <v>4.0453549273801119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B1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2.125" style="136" customWidth="1"/>
    <col min="7" max="7" width="7.125" style="136" customWidth="1"/>
    <col min="8" max="8" width="11.875" style="136" customWidth="1"/>
    <col min="9" max="9" width="10.5" style="136" customWidth="1"/>
    <col min="10" max="10" width="8.62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78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801306</v>
      </c>
      <c r="E5" s="146">
        <v>738727</v>
      </c>
      <c r="F5" s="146">
        <v>746929</v>
      </c>
      <c r="G5" s="148">
        <f t="shared" ref="G5:G15" si="0">IF(D5=0,0,F5/D5)</f>
        <v>0.93213953221366119</v>
      </c>
      <c r="H5" s="149">
        <f t="shared" ref="H5:H15" si="1">F5-D5</f>
        <v>-54377</v>
      </c>
      <c r="I5" s="150">
        <v>754801.78099999996</v>
      </c>
      <c r="J5" s="151">
        <f t="shared" ref="J5:J19" si="2">IF(I5=0,0,F5/I5)</f>
        <v>0.98956973711751228</v>
      </c>
    </row>
    <row r="6" spans="1:12" ht="21.95" customHeight="1" x14ac:dyDescent="0.15">
      <c r="A6" s="285"/>
      <c r="B6" s="288"/>
      <c r="C6" s="152" t="s">
        <v>13</v>
      </c>
      <c r="D6" s="153">
        <v>738441</v>
      </c>
      <c r="E6" s="153">
        <v>737958</v>
      </c>
      <c r="F6" s="153">
        <v>693120</v>
      </c>
      <c r="G6" s="155">
        <f t="shared" si="0"/>
        <v>0.9386261055385603</v>
      </c>
      <c r="H6" s="156">
        <f t="shared" si="1"/>
        <v>-45321</v>
      </c>
      <c r="I6" s="157">
        <v>716887.38100000005</v>
      </c>
      <c r="J6" s="158">
        <f t="shared" si="2"/>
        <v>0.96684642298090606</v>
      </c>
    </row>
    <row r="7" spans="1:12" ht="21.95" customHeight="1" x14ac:dyDescent="0.15">
      <c r="A7" s="285"/>
      <c r="B7" s="288"/>
      <c r="C7" s="152" t="s">
        <v>14</v>
      </c>
      <c r="D7" s="153">
        <v>87118</v>
      </c>
      <c r="E7" s="153">
        <v>111320</v>
      </c>
      <c r="F7" s="153">
        <v>51064</v>
      </c>
      <c r="G7" s="155">
        <f t="shared" si="0"/>
        <v>0.5861475240478432</v>
      </c>
      <c r="H7" s="156">
        <f t="shared" si="1"/>
        <v>-36054</v>
      </c>
      <c r="I7" s="157">
        <v>94115.285000000003</v>
      </c>
      <c r="J7" s="158">
        <f t="shared" si="2"/>
        <v>0.54256861677675416</v>
      </c>
    </row>
    <row r="8" spans="1:12" ht="21.95" customHeight="1" x14ac:dyDescent="0.15">
      <c r="A8" s="285"/>
      <c r="B8" s="288"/>
      <c r="C8" s="152" t="s">
        <v>15</v>
      </c>
      <c r="D8" s="153">
        <v>1247835</v>
      </c>
      <c r="E8" s="153">
        <v>1248754</v>
      </c>
      <c r="F8" s="153">
        <v>1248755</v>
      </c>
      <c r="G8" s="155">
        <f t="shared" si="0"/>
        <v>1.0007372769637011</v>
      </c>
      <c r="H8" s="156">
        <f t="shared" si="1"/>
        <v>920</v>
      </c>
      <c r="I8" s="157">
        <v>1127946.4879999999</v>
      </c>
      <c r="J8" s="158">
        <f t="shared" si="2"/>
        <v>1.1071048257033982</v>
      </c>
    </row>
    <row r="9" spans="1:12" ht="21.95" customHeight="1" x14ac:dyDescent="0.15">
      <c r="A9" s="285"/>
      <c r="B9" s="288"/>
      <c r="C9" s="152" t="s">
        <v>16</v>
      </c>
      <c r="D9" s="153">
        <v>242334</v>
      </c>
      <c r="E9" s="153">
        <v>242392</v>
      </c>
      <c r="F9" s="153">
        <v>209254</v>
      </c>
      <c r="G9" s="155">
        <f t="shared" si="0"/>
        <v>0.86349418571063075</v>
      </c>
      <c r="H9" s="156">
        <f t="shared" si="1"/>
        <v>-33080</v>
      </c>
      <c r="I9" s="157">
        <v>200280.092</v>
      </c>
      <c r="J9" s="158">
        <f t="shared" si="2"/>
        <v>1.0448067898830404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776676</v>
      </c>
      <c r="E11" s="153">
        <v>776676</v>
      </c>
      <c r="F11" s="153">
        <v>759283</v>
      </c>
      <c r="G11" s="155">
        <f t="shared" si="0"/>
        <v>0.97760584851340837</v>
      </c>
      <c r="H11" s="156">
        <f t="shared" si="1"/>
        <v>-17393</v>
      </c>
      <c r="I11" s="157">
        <v>783494.61100000003</v>
      </c>
      <c r="J11" s="158">
        <f t="shared" si="2"/>
        <v>0.96909792274244499</v>
      </c>
    </row>
    <row r="12" spans="1:12" ht="21.95" customHeight="1" x14ac:dyDescent="0.15">
      <c r="A12" s="285"/>
      <c r="B12" s="288"/>
      <c r="C12" s="152" t="s">
        <v>19</v>
      </c>
      <c r="D12" s="153">
        <v>295112</v>
      </c>
      <c r="E12" s="153">
        <v>298726</v>
      </c>
      <c r="F12" s="153">
        <v>290163</v>
      </c>
      <c r="G12" s="155">
        <f t="shared" si="0"/>
        <v>0.98323009569248287</v>
      </c>
      <c r="H12" s="156">
        <f t="shared" si="1"/>
        <v>-4949</v>
      </c>
      <c r="I12" s="157">
        <v>284033.14399999997</v>
      </c>
      <c r="J12" s="158">
        <f t="shared" si="2"/>
        <v>1.0215814813499373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4146</v>
      </c>
      <c r="E13" s="153">
        <v>4146</v>
      </c>
      <c r="F13" s="153">
        <v>2876</v>
      </c>
      <c r="G13" s="155">
        <f t="shared" si="0"/>
        <v>0.69368065605402796</v>
      </c>
      <c r="H13" s="156">
        <f t="shared" si="1"/>
        <v>-1270</v>
      </c>
      <c r="I13" s="157">
        <v>2213.4569999999999</v>
      </c>
      <c r="J13" s="158">
        <f t="shared" si="2"/>
        <v>1.2993249925343027</v>
      </c>
    </row>
    <row r="14" spans="1:12" ht="21.95" customHeight="1" x14ac:dyDescent="0.15">
      <c r="A14" s="285"/>
      <c r="B14" s="288"/>
      <c r="C14" s="160" t="s">
        <v>21</v>
      </c>
      <c r="D14" s="161">
        <v>5874</v>
      </c>
      <c r="E14" s="161">
        <v>5874</v>
      </c>
      <c r="F14" s="161">
        <v>8973</v>
      </c>
      <c r="G14" s="163">
        <f t="shared" si="0"/>
        <v>1.5275791624106232</v>
      </c>
      <c r="H14" s="164">
        <f t="shared" si="1"/>
        <v>3099</v>
      </c>
      <c r="I14" s="165">
        <v>6812.6530000000002</v>
      </c>
      <c r="J14" s="166">
        <f t="shared" si="2"/>
        <v>1.317108034124151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4198842</v>
      </c>
      <c r="E15" s="168">
        <f t="shared" ref="E15:F15" si="3">SUM(E5:E14)</f>
        <v>4164573</v>
      </c>
      <c r="F15" s="169">
        <f t="shared" si="3"/>
        <v>4010417</v>
      </c>
      <c r="G15" s="170">
        <f t="shared" si="0"/>
        <v>0.95512453195428648</v>
      </c>
      <c r="H15" s="171">
        <f t="shared" si="1"/>
        <v>-188425</v>
      </c>
      <c r="I15" s="172">
        <f>SUM(I5:I14)</f>
        <v>3970584.8919999995</v>
      </c>
      <c r="J15" s="173">
        <f t="shared" si="2"/>
        <v>1.0100317986098861</v>
      </c>
    </row>
    <row r="16" spans="1:12" ht="21.95" customHeight="1" x14ac:dyDescent="0.15">
      <c r="A16" s="285"/>
      <c r="B16" s="174" t="s">
        <v>23</v>
      </c>
      <c r="C16" s="175"/>
      <c r="D16" s="176">
        <v>11158</v>
      </c>
      <c r="E16" s="176">
        <v>11158</v>
      </c>
      <c r="F16" s="176">
        <v>11158</v>
      </c>
      <c r="G16" s="178"/>
      <c r="H16" s="179"/>
      <c r="I16" s="180">
        <v>137374</v>
      </c>
      <c r="J16" s="181">
        <f t="shared" si="2"/>
        <v>8.1223521190327136E-2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140431</v>
      </c>
      <c r="F17" s="176">
        <v>140430</v>
      </c>
      <c r="G17" s="178"/>
      <c r="H17" s="179"/>
      <c r="I17" s="180">
        <v>72285.72</v>
      </c>
      <c r="J17" s="181">
        <f t="shared" si="2"/>
        <v>1.9427073563077188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4210000</v>
      </c>
      <c r="E19" s="248">
        <f t="shared" ref="E19:F19" si="4">SUM(E16:E18)+E15</f>
        <v>4316162</v>
      </c>
      <c r="F19" s="248">
        <f t="shared" si="4"/>
        <v>4162005</v>
      </c>
      <c r="G19" s="194">
        <f>IF(D19=0,0,F19/D19)</f>
        <v>0.98859976247030878</v>
      </c>
      <c r="H19" s="195">
        <f>F19-D19</f>
        <v>-47995</v>
      </c>
      <c r="I19" s="196">
        <f>SUM(I16:I18)+I15</f>
        <v>4180244.6119999997</v>
      </c>
      <c r="J19" s="197">
        <f t="shared" si="2"/>
        <v>0.99563671179728563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56747</v>
      </c>
      <c r="E23" s="146">
        <v>58929</v>
      </c>
      <c r="F23" s="146">
        <v>54448</v>
      </c>
      <c r="G23" s="148">
        <f t="shared" ref="G23:G33" si="5">IF(D23=0,0,F23/D23)</f>
        <v>0.95948684511956583</v>
      </c>
      <c r="H23" s="149">
        <f t="shared" ref="H23:H33" si="6">D23-F23</f>
        <v>2299</v>
      </c>
      <c r="I23" s="150">
        <v>50682.103000000003</v>
      </c>
      <c r="J23" s="151">
        <f t="shared" ref="J23:J37" si="7">IF(I23=0,0,F23/I23)</f>
        <v>1.0743042766003612</v>
      </c>
    </row>
    <row r="24" spans="1:10" ht="21.95" customHeight="1" x14ac:dyDescent="0.15">
      <c r="A24" s="285"/>
      <c r="B24" s="288"/>
      <c r="C24" s="152" t="s">
        <v>32</v>
      </c>
      <c r="D24" s="153">
        <v>2651934</v>
      </c>
      <c r="E24" s="153">
        <v>2651934</v>
      </c>
      <c r="F24" s="153">
        <v>2448065</v>
      </c>
      <c r="G24" s="155">
        <f t="shared" si="5"/>
        <v>0.92312440656517092</v>
      </c>
      <c r="H24" s="156">
        <f t="shared" si="6"/>
        <v>203869</v>
      </c>
      <c r="I24" s="157">
        <v>2497531.534</v>
      </c>
      <c r="J24" s="158">
        <f t="shared" si="7"/>
        <v>0.98019383005716232</v>
      </c>
    </row>
    <row r="25" spans="1:10" ht="21.95" customHeight="1" x14ac:dyDescent="0.15">
      <c r="A25" s="285"/>
      <c r="B25" s="288"/>
      <c r="C25" s="152" t="s">
        <v>33</v>
      </c>
      <c r="D25" s="153">
        <v>385210</v>
      </c>
      <c r="E25" s="153">
        <v>384118</v>
      </c>
      <c r="F25" s="153">
        <v>384117</v>
      </c>
      <c r="G25" s="155">
        <f t="shared" si="5"/>
        <v>0.99716258664105295</v>
      </c>
      <c r="H25" s="156">
        <f t="shared" si="6"/>
        <v>1093</v>
      </c>
      <c r="I25" s="157">
        <v>396499.86300000001</v>
      </c>
      <c r="J25" s="158">
        <f t="shared" si="7"/>
        <v>0.96876956550171622</v>
      </c>
    </row>
    <row r="26" spans="1:10" ht="21.95" customHeight="1" x14ac:dyDescent="0.15">
      <c r="A26" s="285"/>
      <c r="B26" s="288"/>
      <c r="C26" s="152" t="s">
        <v>34</v>
      </c>
      <c r="D26" s="153">
        <v>203</v>
      </c>
      <c r="E26" s="153">
        <v>285</v>
      </c>
      <c r="F26" s="153">
        <v>284</v>
      </c>
      <c r="G26" s="155">
        <f t="shared" si="5"/>
        <v>1.3990147783251232</v>
      </c>
      <c r="H26" s="156">
        <f t="shared" si="6"/>
        <v>-81</v>
      </c>
      <c r="I26" s="157">
        <v>280.79300000000001</v>
      </c>
      <c r="J26" s="158">
        <f t="shared" si="7"/>
        <v>1.0114212248880847</v>
      </c>
    </row>
    <row r="27" spans="1:10" ht="21.95" customHeight="1" x14ac:dyDescent="0.15">
      <c r="A27" s="285"/>
      <c r="B27" s="288"/>
      <c r="C27" s="152" t="s">
        <v>35</v>
      </c>
      <c r="D27" s="153">
        <v>13</v>
      </c>
      <c r="E27" s="153">
        <v>13</v>
      </c>
      <c r="F27" s="153">
        <v>10</v>
      </c>
      <c r="G27" s="155">
        <f t="shared" si="5"/>
        <v>0.76923076923076927</v>
      </c>
      <c r="H27" s="156">
        <f t="shared" si="6"/>
        <v>3</v>
      </c>
      <c r="I27" s="157">
        <v>12.968999999999999</v>
      </c>
      <c r="J27" s="158">
        <f t="shared" si="7"/>
        <v>0.77106947335954978</v>
      </c>
    </row>
    <row r="28" spans="1:10" ht="21.95" customHeight="1" x14ac:dyDescent="0.15">
      <c r="A28" s="285"/>
      <c r="B28" s="288"/>
      <c r="C28" s="152" t="s">
        <v>36</v>
      </c>
      <c r="D28" s="153">
        <v>130961</v>
      </c>
      <c r="E28" s="153">
        <v>124415</v>
      </c>
      <c r="F28" s="153">
        <v>124414</v>
      </c>
      <c r="G28" s="155">
        <f t="shared" si="5"/>
        <v>0.9500080176541108</v>
      </c>
      <c r="H28" s="156">
        <f t="shared" si="6"/>
        <v>6547</v>
      </c>
      <c r="I28" s="157">
        <v>139529.34700000001</v>
      </c>
      <c r="J28" s="158">
        <f t="shared" si="7"/>
        <v>0.89166904794587765</v>
      </c>
    </row>
    <row r="29" spans="1:10" ht="21.95" customHeight="1" x14ac:dyDescent="0.15">
      <c r="A29" s="285"/>
      <c r="B29" s="288"/>
      <c r="C29" s="152" t="s">
        <v>37</v>
      </c>
      <c r="D29" s="153">
        <v>920038</v>
      </c>
      <c r="E29" s="153">
        <v>920038</v>
      </c>
      <c r="F29" s="153">
        <v>828389</v>
      </c>
      <c r="G29" s="155">
        <f t="shared" si="5"/>
        <v>0.90038563624545942</v>
      </c>
      <c r="H29" s="156">
        <f t="shared" si="6"/>
        <v>91649</v>
      </c>
      <c r="I29" s="157">
        <v>808631.86600000004</v>
      </c>
      <c r="J29" s="158">
        <f t="shared" si="7"/>
        <v>1.0244327917693019</v>
      </c>
    </row>
    <row r="30" spans="1:10" ht="21.95" customHeight="1" x14ac:dyDescent="0.15">
      <c r="A30" s="285"/>
      <c r="B30" s="288"/>
      <c r="C30" s="152" t="s">
        <v>38</v>
      </c>
      <c r="D30" s="153">
        <v>37052</v>
      </c>
      <c r="E30" s="153">
        <v>37052</v>
      </c>
      <c r="F30" s="153">
        <v>33194</v>
      </c>
      <c r="G30" s="155">
        <f t="shared" si="5"/>
        <v>0.89587606606930803</v>
      </c>
      <c r="H30" s="156">
        <f t="shared" si="6"/>
        <v>3858</v>
      </c>
      <c r="I30" s="157">
        <v>34151.684999999998</v>
      </c>
      <c r="J30" s="158">
        <f t="shared" si="7"/>
        <v>0.97195789900264074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6"/>
        <v>0</v>
      </c>
      <c r="I31" s="157">
        <v>0</v>
      </c>
      <c r="J31" s="158">
        <f t="shared" si="7"/>
        <v>0</v>
      </c>
    </row>
    <row r="32" spans="1:10" ht="21.95" customHeight="1" x14ac:dyDescent="0.15">
      <c r="A32" s="285"/>
      <c r="B32" s="288"/>
      <c r="C32" s="152" t="s">
        <v>40</v>
      </c>
      <c r="D32" s="153">
        <v>27205</v>
      </c>
      <c r="E32" s="153">
        <v>32529</v>
      </c>
      <c r="F32" s="153">
        <v>6601</v>
      </c>
      <c r="G32" s="155">
        <f t="shared" si="5"/>
        <v>0.2426392207314832</v>
      </c>
      <c r="H32" s="156">
        <f t="shared" si="6"/>
        <v>20604</v>
      </c>
      <c r="I32" s="157">
        <v>94540.03</v>
      </c>
      <c r="J32" s="158">
        <f t="shared" si="7"/>
        <v>6.9822275283813642E-2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4209363</v>
      </c>
      <c r="E33" s="168">
        <f>SUM(E23:E32)</f>
        <v>4209313</v>
      </c>
      <c r="F33" s="169">
        <f>SUM(F23:F32)</f>
        <v>3879522</v>
      </c>
      <c r="G33" s="170">
        <f t="shared" si="5"/>
        <v>0.92164111291898565</v>
      </c>
      <c r="H33" s="171">
        <f t="shared" si="6"/>
        <v>329841</v>
      </c>
      <c r="I33" s="172">
        <f>SUM(I23:I32)</f>
        <v>4021860.19</v>
      </c>
      <c r="J33" s="173">
        <f t="shared" si="7"/>
        <v>0.9646088667244298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106212</v>
      </c>
      <c r="F34" s="161">
        <v>106212</v>
      </c>
      <c r="G34" s="203"/>
      <c r="H34" s="204"/>
      <c r="I34" s="180">
        <v>17954</v>
      </c>
      <c r="J34" s="181">
        <f t="shared" si="7"/>
        <v>5.91578478333519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7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637</v>
      </c>
      <c r="E36" s="146">
        <v>637</v>
      </c>
      <c r="F36" s="146">
        <v>0</v>
      </c>
      <c r="G36" s="205"/>
      <c r="H36" s="206"/>
      <c r="I36" s="188">
        <v>0</v>
      </c>
      <c r="J36" s="189">
        <f t="shared" si="7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4210000</v>
      </c>
      <c r="E37" s="248">
        <f>SUM(E34:E36)+E33</f>
        <v>4316162</v>
      </c>
      <c r="F37" s="248">
        <f>SUM(F34:F36)+F33</f>
        <v>3985734</v>
      </c>
      <c r="G37" s="194">
        <f>IF(D37=0,0,F37/D37)</f>
        <v>0.94673016627078388</v>
      </c>
      <c r="H37" s="195">
        <f>D37-F37</f>
        <v>224266</v>
      </c>
      <c r="I37" s="207">
        <f>SUM(I34:I36)+I33</f>
        <v>4039814.19</v>
      </c>
      <c r="J37" s="208">
        <f t="shared" si="7"/>
        <v>0.98661319866298114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130895</v>
      </c>
      <c r="G39" s="213"/>
      <c r="H39" s="214"/>
      <c r="I39" s="215">
        <f>I15-I33</f>
        <v>-51275.298000000417</v>
      </c>
      <c r="J39" s="216">
        <f>IF(I39=0,0,F39/I39)</f>
        <v>-2.5527886741876942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176271</v>
      </c>
      <c r="G41" s="221"/>
      <c r="H41" s="222"/>
      <c r="I41" s="223">
        <f>I19-I37</f>
        <v>140430.42199999979</v>
      </c>
      <c r="J41" s="224">
        <f>IF(I41=0,0,F41/I41)</f>
        <v>1.2552194708921423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176271</v>
      </c>
      <c r="G42" s="230"/>
      <c r="H42" s="204"/>
      <c r="I42" s="231"/>
      <c r="J42" s="232">
        <f>IF(I42=0,0,F42/I42)</f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>IF(I43=0,0,F43/I43)</f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79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762266</v>
      </c>
      <c r="E5" s="146">
        <v>762266</v>
      </c>
      <c r="F5" s="146">
        <v>696946</v>
      </c>
      <c r="G5" s="148">
        <f>IF(D5=0,0,F5/D5)</f>
        <v>0.91430812865849975</v>
      </c>
      <c r="H5" s="149">
        <f>F5-D5</f>
        <v>-65320</v>
      </c>
      <c r="I5" s="150">
        <v>608760</v>
      </c>
      <c r="J5" s="151">
        <f>IF(I5=0,0,F5/I5)</f>
        <v>1.1448616860503318</v>
      </c>
    </row>
    <row r="6" spans="1:12" ht="21.95" customHeight="1" x14ac:dyDescent="0.15">
      <c r="A6" s="285"/>
      <c r="B6" s="288"/>
      <c r="C6" s="152" t="s">
        <v>13</v>
      </c>
      <c r="D6" s="153">
        <v>488888</v>
      </c>
      <c r="E6" s="153">
        <v>488888</v>
      </c>
      <c r="F6" s="153">
        <v>480865</v>
      </c>
      <c r="G6" s="155">
        <f t="shared" ref="G6:G15" si="0">IF(D6=0,0,F6/D6)</f>
        <v>0.98358928834416059</v>
      </c>
      <c r="H6" s="156">
        <f t="shared" ref="H6:H15" si="1">F6-D6</f>
        <v>-8023</v>
      </c>
      <c r="I6" s="157">
        <v>462455</v>
      </c>
      <c r="J6" s="158">
        <f t="shared" ref="J6:J18" si="2">IF(I6=0,0,F6/I6)</f>
        <v>1.0398092787406341</v>
      </c>
    </row>
    <row r="7" spans="1:12" ht="21.95" customHeight="1" x14ac:dyDescent="0.15">
      <c r="A7" s="285"/>
      <c r="B7" s="288"/>
      <c r="C7" s="152" t="s">
        <v>14</v>
      </c>
      <c r="D7" s="153">
        <v>42441</v>
      </c>
      <c r="E7" s="153">
        <v>42441</v>
      </c>
      <c r="F7" s="153">
        <v>51922</v>
      </c>
      <c r="G7" s="155">
        <f t="shared" si="0"/>
        <v>1.2233924742583822</v>
      </c>
      <c r="H7" s="156">
        <f t="shared" si="1"/>
        <v>9481</v>
      </c>
      <c r="I7" s="157">
        <v>82887</v>
      </c>
      <c r="J7" s="158">
        <f t="shared" si="2"/>
        <v>0.62641910070336726</v>
      </c>
    </row>
    <row r="8" spans="1:12" ht="21.95" customHeight="1" x14ac:dyDescent="0.15">
      <c r="A8" s="285"/>
      <c r="B8" s="288"/>
      <c r="C8" s="152" t="s">
        <v>15</v>
      </c>
      <c r="D8" s="153">
        <v>1221805</v>
      </c>
      <c r="E8" s="153">
        <v>1221805</v>
      </c>
      <c r="F8" s="153">
        <v>1221949</v>
      </c>
      <c r="G8" s="155">
        <f t="shared" si="0"/>
        <v>1.000117858414395</v>
      </c>
      <c r="H8" s="156">
        <f t="shared" si="1"/>
        <v>144</v>
      </c>
      <c r="I8" s="157">
        <v>1296872</v>
      </c>
      <c r="J8" s="158">
        <f t="shared" si="2"/>
        <v>0.94222791455132038</v>
      </c>
    </row>
    <row r="9" spans="1:12" ht="21.95" customHeight="1" x14ac:dyDescent="0.15">
      <c r="A9" s="285"/>
      <c r="B9" s="288"/>
      <c r="C9" s="152" t="s">
        <v>16</v>
      </c>
      <c r="D9" s="153">
        <v>233916</v>
      </c>
      <c r="E9" s="153">
        <v>233916</v>
      </c>
      <c r="F9" s="153">
        <v>205217</v>
      </c>
      <c r="G9" s="155">
        <f t="shared" si="0"/>
        <v>0.87731065852699264</v>
      </c>
      <c r="H9" s="156">
        <f t="shared" si="1"/>
        <v>-28699</v>
      </c>
      <c r="I9" s="157">
        <v>222462</v>
      </c>
      <c r="J9" s="158">
        <f t="shared" si="2"/>
        <v>0.92248114284686822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557310</v>
      </c>
      <c r="E11" s="153">
        <v>557310</v>
      </c>
      <c r="F11" s="153">
        <v>505495</v>
      </c>
      <c r="G11" s="155">
        <f t="shared" si="0"/>
        <v>0.90702660996572826</v>
      </c>
      <c r="H11" s="156">
        <f t="shared" si="1"/>
        <v>-51815</v>
      </c>
      <c r="I11" s="157">
        <v>504712</v>
      </c>
      <c r="J11" s="158">
        <f t="shared" si="2"/>
        <v>1.001551379796795</v>
      </c>
    </row>
    <row r="12" spans="1:12" ht="21.95" customHeight="1" x14ac:dyDescent="0.15">
      <c r="A12" s="285"/>
      <c r="B12" s="288"/>
      <c r="C12" s="152" t="s">
        <v>19</v>
      </c>
      <c r="D12" s="153">
        <v>154297</v>
      </c>
      <c r="E12" s="153">
        <v>166633</v>
      </c>
      <c r="F12" s="153">
        <v>163189</v>
      </c>
      <c r="G12" s="155">
        <f t="shared" si="0"/>
        <v>1.0576291178700816</v>
      </c>
      <c r="H12" s="156">
        <f t="shared" si="1"/>
        <v>8892</v>
      </c>
      <c r="I12" s="157">
        <v>143455</v>
      </c>
      <c r="J12" s="158">
        <f t="shared" si="2"/>
        <v>1.1375623017671046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11836</v>
      </c>
      <c r="E13" s="153">
        <v>1048</v>
      </c>
      <c r="F13" s="153">
        <v>96</v>
      </c>
      <c r="G13" s="155">
        <f t="shared" si="0"/>
        <v>8.1108482595471446E-3</v>
      </c>
      <c r="H13" s="156">
        <f t="shared" si="1"/>
        <v>-11740</v>
      </c>
      <c r="I13" s="157">
        <v>0</v>
      </c>
      <c r="J13" s="158">
        <f t="shared" si="2"/>
        <v>0</v>
      </c>
    </row>
    <row r="14" spans="1:12" ht="21.95" customHeight="1" x14ac:dyDescent="0.15">
      <c r="A14" s="285"/>
      <c r="B14" s="288"/>
      <c r="C14" s="160" t="s">
        <v>21</v>
      </c>
      <c r="D14" s="161">
        <v>275</v>
      </c>
      <c r="E14" s="161">
        <v>275</v>
      </c>
      <c r="F14" s="161">
        <v>4936</v>
      </c>
      <c r="G14" s="163">
        <f t="shared" si="0"/>
        <v>17.949090909090909</v>
      </c>
      <c r="H14" s="164">
        <f t="shared" si="1"/>
        <v>4661</v>
      </c>
      <c r="I14" s="165">
        <v>7998</v>
      </c>
      <c r="J14" s="166">
        <f t="shared" si="2"/>
        <v>0.61715428857214305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3473034</v>
      </c>
      <c r="E15" s="168">
        <f t="shared" ref="E15:F15" si="3">SUM(E5:E14)</f>
        <v>3474582</v>
      </c>
      <c r="F15" s="169">
        <f t="shared" si="3"/>
        <v>3330615</v>
      </c>
      <c r="G15" s="170">
        <f t="shared" si="0"/>
        <v>0.95899291512838636</v>
      </c>
      <c r="H15" s="171">
        <f t="shared" si="1"/>
        <v>-142419</v>
      </c>
      <c r="I15" s="172">
        <f>SUM(I5:I14)</f>
        <v>3329601</v>
      </c>
      <c r="J15" s="173">
        <f t="shared" si="2"/>
        <v>1.0003045409945517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6311</v>
      </c>
      <c r="E17" s="176">
        <v>6794</v>
      </c>
      <c r="F17" s="176">
        <v>88433</v>
      </c>
      <c r="G17" s="178"/>
      <c r="H17" s="179"/>
      <c r="I17" s="180">
        <v>25665</v>
      </c>
      <c r="J17" s="181">
        <f t="shared" si="2"/>
        <v>3.4456653029417494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3479345</v>
      </c>
      <c r="E19" s="248">
        <f t="shared" ref="E19:F19" si="4">SUM(E16:E18)+E15</f>
        <v>3481376</v>
      </c>
      <c r="F19" s="248">
        <f t="shared" si="4"/>
        <v>3419048</v>
      </c>
      <c r="G19" s="194">
        <f>IF(D19=0,0,F19/D19)</f>
        <v>0.98267001403999887</v>
      </c>
      <c r="H19" s="195">
        <f>F19-D19</f>
        <v>-60297</v>
      </c>
      <c r="I19" s="196">
        <f>SUM(I16:I18)+I15</f>
        <v>3355266</v>
      </c>
      <c r="J19" s="197">
        <f>IF(I19=0,0,F19/I19)</f>
        <v>1.0190095211527193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33577</v>
      </c>
      <c r="E23" s="146">
        <v>34779</v>
      </c>
      <c r="F23" s="146">
        <v>31784</v>
      </c>
      <c r="G23" s="148">
        <f t="shared" ref="G23:G32" si="5">IF(D23=0,0,F23/D23)</f>
        <v>0.94660035143103916</v>
      </c>
      <c r="H23" s="149">
        <f>D23-F23</f>
        <v>1793</v>
      </c>
      <c r="I23" s="150">
        <v>32890</v>
      </c>
      <c r="J23" s="151">
        <f t="shared" ref="J23:J43" si="6">IF(I23=0,0,F23/I23)</f>
        <v>0.96637275767710551</v>
      </c>
    </row>
    <row r="24" spans="1:10" ht="21.95" customHeight="1" x14ac:dyDescent="0.15">
      <c r="A24" s="285"/>
      <c r="B24" s="288"/>
      <c r="C24" s="152" t="s">
        <v>32</v>
      </c>
      <c r="D24" s="153">
        <v>2097639</v>
      </c>
      <c r="E24" s="153">
        <v>2097985</v>
      </c>
      <c r="F24" s="153">
        <v>1954557</v>
      </c>
      <c r="G24" s="155">
        <f t="shared" si="5"/>
        <v>0.93178902566170818</v>
      </c>
      <c r="H24" s="156">
        <f t="shared" ref="H24:H33" si="7">D24-F24</f>
        <v>143082</v>
      </c>
      <c r="I24" s="157">
        <v>2021645</v>
      </c>
      <c r="J24" s="158">
        <f t="shared" si="6"/>
        <v>0.96681514311365246</v>
      </c>
    </row>
    <row r="25" spans="1:10" ht="21.95" customHeight="1" x14ac:dyDescent="0.15">
      <c r="A25" s="285"/>
      <c r="B25" s="288"/>
      <c r="C25" s="152" t="s">
        <v>33</v>
      </c>
      <c r="D25" s="153">
        <v>341556</v>
      </c>
      <c r="E25" s="153">
        <v>341556</v>
      </c>
      <c r="F25" s="153">
        <v>340979</v>
      </c>
      <c r="G25" s="155">
        <f t="shared" si="5"/>
        <v>0.99831067233484405</v>
      </c>
      <c r="H25" s="156">
        <f t="shared" si="7"/>
        <v>577</v>
      </c>
      <c r="I25" s="157">
        <v>353050</v>
      </c>
      <c r="J25" s="158">
        <f t="shared" si="6"/>
        <v>0.96580937544257184</v>
      </c>
    </row>
    <row r="26" spans="1:10" ht="21.95" customHeight="1" x14ac:dyDescent="0.15">
      <c r="A26" s="285"/>
      <c r="B26" s="288"/>
      <c r="C26" s="152" t="s">
        <v>34</v>
      </c>
      <c r="D26" s="153">
        <v>258</v>
      </c>
      <c r="E26" s="153">
        <v>258</v>
      </c>
      <c r="F26" s="153">
        <v>254</v>
      </c>
      <c r="G26" s="155">
        <f t="shared" si="5"/>
        <v>0.98449612403100772</v>
      </c>
      <c r="H26" s="156">
        <f t="shared" si="7"/>
        <v>4</v>
      </c>
      <c r="I26" s="157">
        <v>252</v>
      </c>
      <c r="J26" s="158">
        <f t="shared" si="6"/>
        <v>1.0079365079365079</v>
      </c>
    </row>
    <row r="27" spans="1:10" ht="21.95" customHeight="1" x14ac:dyDescent="0.15">
      <c r="A27" s="285"/>
      <c r="B27" s="288"/>
      <c r="C27" s="152" t="s">
        <v>35</v>
      </c>
      <c r="D27" s="153">
        <v>13</v>
      </c>
      <c r="E27" s="153">
        <v>13</v>
      </c>
      <c r="F27" s="153">
        <v>9</v>
      </c>
      <c r="G27" s="155">
        <f t="shared" si="5"/>
        <v>0.69230769230769229</v>
      </c>
      <c r="H27" s="156">
        <f t="shared" si="7"/>
        <v>4</v>
      </c>
      <c r="I27" s="157">
        <v>11</v>
      </c>
      <c r="J27" s="158">
        <f t="shared" si="6"/>
        <v>0.81818181818181823</v>
      </c>
    </row>
    <row r="28" spans="1:10" ht="21.95" customHeight="1" x14ac:dyDescent="0.15">
      <c r="A28" s="285"/>
      <c r="B28" s="288"/>
      <c r="C28" s="152" t="s">
        <v>36</v>
      </c>
      <c r="D28" s="153">
        <v>124524</v>
      </c>
      <c r="E28" s="153">
        <v>124524</v>
      </c>
      <c r="F28" s="153">
        <v>124187</v>
      </c>
      <c r="G28" s="155">
        <f t="shared" si="5"/>
        <v>0.99729369438823035</v>
      </c>
      <c r="H28" s="156">
        <f t="shared" si="7"/>
        <v>337</v>
      </c>
      <c r="I28" s="157">
        <v>122410</v>
      </c>
      <c r="J28" s="158">
        <f t="shared" si="6"/>
        <v>1.0145167878441304</v>
      </c>
    </row>
    <row r="29" spans="1:10" ht="21.95" customHeight="1" x14ac:dyDescent="0.15">
      <c r="A29" s="285"/>
      <c r="B29" s="288"/>
      <c r="C29" s="152" t="s">
        <v>37</v>
      </c>
      <c r="D29" s="153">
        <v>793085</v>
      </c>
      <c r="E29" s="153">
        <v>793085</v>
      </c>
      <c r="F29" s="153">
        <v>712828</v>
      </c>
      <c r="G29" s="155">
        <f t="shared" si="5"/>
        <v>0.8988040373982612</v>
      </c>
      <c r="H29" s="156">
        <f t="shared" si="7"/>
        <v>80257</v>
      </c>
      <c r="I29" s="157">
        <v>697796</v>
      </c>
      <c r="J29" s="158">
        <f t="shared" si="6"/>
        <v>1.0215421125945119</v>
      </c>
    </row>
    <row r="30" spans="1:10" ht="21.95" customHeight="1" x14ac:dyDescent="0.15">
      <c r="A30" s="285"/>
      <c r="B30" s="288"/>
      <c r="C30" s="152" t="s">
        <v>38</v>
      </c>
      <c r="D30" s="153">
        <v>19692</v>
      </c>
      <c r="E30" s="153">
        <v>20175</v>
      </c>
      <c r="F30" s="153">
        <v>17015</v>
      </c>
      <c r="G30" s="155">
        <f t="shared" si="5"/>
        <v>0.86405646963233795</v>
      </c>
      <c r="H30" s="156">
        <f t="shared" si="7"/>
        <v>2677</v>
      </c>
      <c r="I30" s="157">
        <v>17974</v>
      </c>
      <c r="J30" s="158">
        <f t="shared" si="6"/>
        <v>0.94664515411149441</v>
      </c>
    </row>
    <row r="31" spans="1:10" ht="21.95" customHeight="1" x14ac:dyDescent="0.15">
      <c r="A31" s="285"/>
      <c r="B31" s="288"/>
      <c r="C31" s="152" t="s">
        <v>39</v>
      </c>
      <c r="D31" s="153">
        <v>7505</v>
      </c>
      <c r="E31" s="153">
        <v>7505</v>
      </c>
      <c r="F31" s="153">
        <v>7505</v>
      </c>
      <c r="G31" s="155">
        <f t="shared" si="5"/>
        <v>1</v>
      </c>
      <c r="H31" s="156">
        <f t="shared" si="7"/>
        <v>0</v>
      </c>
      <c r="I31" s="157">
        <v>7840</v>
      </c>
      <c r="J31" s="158">
        <f t="shared" si="6"/>
        <v>0.95727040816326525</v>
      </c>
    </row>
    <row r="32" spans="1:10" ht="21.95" customHeight="1" x14ac:dyDescent="0.15">
      <c r="A32" s="285"/>
      <c r="B32" s="288"/>
      <c r="C32" s="152" t="s">
        <v>40</v>
      </c>
      <c r="D32" s="153">
        <v>61095</v>
      </c>
      <c r="E32" s="153">
        <v>61095</v>
      </c>
      <c r="F32" s="153">
        <v>8242</v>
      </c>
      <c r="G32" s="155">
        <f t="shared" si="5"/>
        <v>0.13490465668221621</v>
      </c>
      <c r="H32" s="156">
        <f t="shared" si="7"/>
        <v>52853</v>
      </c>
      <c r="I32" s="157">
        <v>12965</v>
      </c>
      <c r="J32" s="158">
        <f t="shared" si="6"/>
        <v>0.63571153104512146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3478944</v>
      </c>
      <c r="E33" s="168">
        <f>SUM(E23:E32)</f>
        <v>3480975</v>
      </c>
      <c r="F33" s="169">
        <f>SUM(F23:F32)</f>
        <v>3197360</v>
      </c>
      <c r="G33" s="170">
        <f>IF(D33=0,0,F33/D33)</f>
        <v>0.91906049651848376</v>
      </c>
      <c r="H33" s="171">
        <f t="shared" si="7"/>
        <v>281584</v>
      </c>
      <c r="I33" s="172">
        <f>SUM(I23:I32)</f>
        <v>3266833</v>
      </c>
      <c r="J33" s="173">
        <f t="shared" si="6"/>
        <v>0.97873383794029267</v>
      </c>
    </row>
    <row r="34" spans="1:10" ht="21.95" customHeight="1" x14ac:dyDescent="0.15">
      <c r="A34" s="285"/>
      <c r="B34" s="174" t="s">
        <v>42</v>
      </c>
      <c r="C34" s="160"/>
      <c r="D34" s="161">
        <v>1</v>
      </c>
      <c r="E34" s="161">
        <v>1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400</v>
      </c>
      <c r="E36" s="146">
        <v>400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3479345</v>
      </c>
      <c r="E37" s="248">
        <f>SUM(E34:E36)+E33</f>
        <v>3481376</v>
      </c>
      <c r="F37" s="248">
        <f>SUM(F34:F36)+F33</f>
        <v>3197360</v>
      </c>
      <c r="G37" s="194">
        <f>IF(D37=0,0,F37/D37)</f>
        <v>0.91895457334642006</v>
      </c>
      <c r="H37" s="195">
        <f>D37-F37</f>
        <v>281985</v>
      </c>
      <c r="I37" s="207">
        <f>SUM(I34:I36)+I33</f>
        <v>3266833</v>
      </c>
      <c r="J37" s="208">
        <f t="shared" si="6"/>
        <v>0.97873383794029267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133255</v>
      </c>
      <c r="G39" s="213"/>
      <c r="H39" s="214"/>
      <c r="I39" s="215">
        <f>I15-I33</f>
        <v>62768</v>
      </c>
      <c r="J39" s="216">
        <f t="shared" si="6"/>
        <v>2.1229766760132551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221688</v>
      </c>
      <c r="G41" s="221"/>
      <c r="H41" s="222"/>
      <c r="I41" s="223">
        <f>I19-I37</f>
        <v>88433</v>
      </c>
      <c r="J41" s="224">
        <f t="shared" si="6"/>
        <v>2.506846991507695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221688</v>
      </c>
      <c r="G42" s="230"/>
      <c r="H42" s="204"/>
      <c r="I42" s="231">
        <v>88433</v>
      </c>
      <c r="J42" s="232">
        <f t="shared" si="6"/>
        <v>2.506846991507695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80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333397</v>
      </c>
      <c r="E5" s="146">
        <v>333397</v>
      </c>
      <c r="F5" s="146">
        <v>322936</v>
      </c>
      <c r="G5" s="148">
        <f>IF(D5=0,0,F5/D5)</f>
        <v>0.96862299300833543</v>
      </c>
      <c r="H5" s="149">
        <f>F5-D5</f>
        <v>-10461</v>
      </c>
      <c r="I5" s="150">
        <v>325130</v>
      </c>
      <c r="J5" s="151">
        <f>IF(I5=0,0,F5/I5)</f>
        <v>0.99325192999723189</v>
      </c>
    </row>
    <row r="6" spans="1:12" ht="21.95" customHeight="1" x14ac:dyDescent="0.15">
      <c r="A6" s="285"/>
      <c r="B6" s="288"/>
      <c r="C6" s="152" t="s">
        <v>13</v>
      </c>
      <c r="D6" s="153">
        <v>352759</v>
      </c>
      <c r="E6" s="153">
        <v>384043</v>
      </c>
      <c r="F6" s="153">
        <v>453221</v>
      </c>
      <c r="G6" s="155">
        <f t="shared" ref="G6:G15" si="0">IF(D6=0,0,F6/D6)</f>
        <v>1.2847893320935824</v>
      </c>
      <c r="H6" s="156">
        <f t="shared" ref="H6:H15" si="1">F6-D6</f>
        <v>100462</v>
      </c>
      <c r="I6" s="157">
        <v>408692</v>
      </c>
      <c r="J6" s="158">
        <f t="shared" ref="J6:J18" si="2">IF(I6=0,0,F6/I6)</f>
        <v>1.1089549098098324</v>
      </c>
    </row>
    <row r="7" spans="1:12" ht="21.95" customHeight="1" x14ac:dyDescent="0.15">
      <c r="A7" s="285"/>
      <c r="B7" s="288"/>
      <c r="C7" s="152" t="s">
        <v>14</v>
      </c>
      <c r="D7" s="153">
        <v>68818</v>
      </c>
      <c r="E7" s="153">
        <v>68818</v>
      </c>
      <c r="F7" s="153">
        <v>28553</v>
      </c>
      <c r="G7" s="155">
        <f t="shared" si="0"/>
        <v>0.41490598389956118</v>
      </c>
      <c r="H7" s="156">
        <f t="shared" si="1"/>
        <v>-40265</v>
      </c>
      <c r="I7" s="157">
        <v>51518</v>
      </c>
      <c r="J7" s="158">
        <f t="shared" si="2"/>
        <v>0.55423347179626536</v>
      </c>
    </row>
    <row r="8" spans="1:12" ht="21.95" customHeight="1" x14ac:dyDescent="0.15">
      <c r="A8" s="285"/>
      <c r="B8" s="288"/>
      <c r="C8" s="152" t="s">
        <v>15</v>
      </c>
      <c r="D8" s="153">
        <v>493000</v>
      </c>
      <c r="E8" s="153">
        <v>493000</v>
      </c>
      <c r="F8" s="153">
        <v>498787</v>
      </c>
      <c r="G8" s="155">
        <f t="shared" si="0"/>
        <v>1.011738336713996</v>
      </c>
      <c r="H8" s="156">
        <f t="shared" si="1"/>
        <v>5787</v>
      </c>
      <c r="I8" s="157">
        <v>407361</v>
      </c>
      <c r="J8" s="158">
        <f t="shared" si="2"/>
        <v>1.2244348378956258</v>
      </c>
    </row>
    <row r="9" spans="1:12" ht="21.95" customHeight="1" x14ac:dyDescent="0.15">
      <c r="A9" s="285"/>
      <c r="B9" s="288"/>
      <c r="C9" s="152" t="s">
        <v>16</v>
      </c>
      <c r="D9" s="153">
        <v>132649</v>
      </c>
      <c r="E9" s="153">
        <v>95418</v>
      </c>
      <c r="F9" s="153">
        <v>93724</v>
      </c>
      <c r="G9" s="155">
        <f t="shared" si="0"/>
        <v>0.70655640072672998</v>
      </c>
      <c r="H9" s="156">
        <f t="shared" si="1"/>
        <v>-38925</v>
      </c>
      <c r="I9" s="157">
        <v>103891</v>
      </c>
      <c r="J9" s="158">
        <f t="shared" si="2"/>
        <v>0.90213781752028566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365910</v>
      </c>
      <c r="E11" s="153">
        <v>393244</v>
      </c>
      <c r="F11" s="153">
        <v>393245</v>
      </c>
      <c r="G11" s="155">
        <f t="shared" si="0"/>
        <v>1.0747041622256839</v>
      </c>
      <c r="H11" s="156">
        <f t="shared" si="1"/>
        <v>27335</v>
      </c>
      <c r="I11" s="157">
        <v>380760</v>
      </c>
      <c r="J11" s="158">
        <f t="shared" si="2"/>
        <v>1.0327896837903141</v>
      </c>
    </row>
    <row r="12" spans="1:12" ht="21.95" customHeight="1" x14ac:dyDescent="0.15">
      <c r="A12" s="285"/>
      <c r="B12" s="288"/>
      <c r="C12" s="152" t="s">
        <v>19</v>
      </c>
      <c r="D12" s="153">
        <v>123376</v>
      </c>
      <c r="E12" s="153">
        <v>127265</v>
      </c>
      <c r="F12" s="153">
        <v>124951</v>
      </c>
      <c r="G12" s="155">
        <f t="shared" si="0"/>
        <v>1.0127658539748412</v>
      </c>
      <c r="H12" s="156">
        <f t="shared" si="1"/>
        <v>1575</v>
      </c>
      <c r="I12" s="157">
        <v>123188</v>
      </c>
      <c r="J12" s="158">
        <f t="shared" si="2"/>
        <v>1.0143114589083353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90470</v>
      </c>
      <c r="E13" s="153">
        <v>86597</v>
      </c>
      <c r="F13" s="153">
        <v>80909</v>
      </c>
      <c r="G13" s="155">
        <f t="shared" si="0"/>
        <v>0.89431855863822263</v>
      </c>
      <c r="H13" s="156">
        <f t="shared" si="1"/>
        <v>-9561</v>
      </c>
      <c r="I13" s="157">
        <v>26000</v>
      </c>
      <c r="J13" s="158">
        <f t="shared" si="2"/>
        <v>3.1118846153846156</v>
      </c>
    </row>
    <row r="14" spans="1:12" ht="21.95" customHeight="1" x14ac:dyDescent="0.15">
      <c r="A14" s="285"/>
      <c r="B14" s="288"/>
      <c r="C14" s="160" t="s">
        <v>21</v>
      </c>
      <c r="D14" s="161">
        <v>4723</v>
      </c>
      <c r="E14" s="161">
        <v>4723</v>
      </c>
      <c r="F14" s="161">
        <v>3603</v>
      </c>
      <c r="G14" s="163">
        <f t="shared" si="0"/>
        <v>0.76286258733855605</v>
      </c>
      <c r="H14" s="164">
        <f t="shared" si="1"/>
        <v>-1120</v>
      </c>
      <c r="I14" s="165">
        <v>14286</v>
      </c>
      <c r="J14" s="166">
        <f t="shared" si="2"/>
        <v>0.25220495590088199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1965102</v>
      </c>
      <c r="E15" s="168">
        <f t="shared" ref="E15:F15" si="3">SUM(E5:E14)</f>
        <v>1986505</v>
      </c>
      <c r="F15" s="169">
        <f t="shared" si="3"/>
        <v>1999929</v>
      </c>
      <c r="G15" s="170">
        <f t="shared" si="0"/>
        <v>1.0177227441628984</v>
      </c>
      <c r="H15" s="171">
        <f t="shared" si="1"/>
        <v>34827</v>
      </c>
      <c r="I15" s="172">
        <f>SUM(I5:I14)</f>
        <v>1840826</v>
      </c>
      <c r="J15" s="173">
        <f t="shared" si="2"/>
        <v>1.0864302220850857</v>
      </c>
    </row>
    <row r="16" spans="1:12" ht="21.95" customHeight="1" x14ac:dyDescent="0.15">
      <c r="A16" s="285"/>
      <c r="B16" s="174" t="s">
        <v>23</v>
      </c>
      <c r="C16" s="175"/>
      <c r="D16" s="176">
        <v>42000</v>
      </c>
      <c r="E16" s="176">
        <v>42000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1498</v>
      </c>
      <c r="E17" s="176">
        <v>10550</v>
      </c>
      <c r="F17" s="176">
        <v>66563</v>
      </c>
      <c r="G17" s="178"/>
      <c r="H17" s="179"/>
      <c r="I17" s="180">
        <v>136331</v>
      </c>
      <c r="J17" s="181">
        <f t="shared" si="2"/>
        <v>0.48824552009447597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2008600</v>
      </c>
      <c r="E19" s="248">
        <f t="shared" ref="E19:F19" si="4">SUM(E16:E18)+E15</f>
        <v>2039055</v>
      </c>
      <c r="F19" s="248">
        <f t="shared" si="4"/>
        <v>2066492</v>
      </c>
      <c r="G19" s="194">
        <f>IF(D19=0,0,F19/D19)</f>
        <v>1.028822065119984</v>
      </c>
      <c r="H19" s="195">
        <f>F19-D19</f>
        <v>57892</v>
      </c>
      <c r="I19" s="196">
        <f>SUM(I16:I18)+I15</f>
        <v>1977157</v>
      </c>
      <c r="J19" s="197">
        <f>IF(I19=0,0,F19/I19)</f>
        <v>1.0451835640771068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21856</v>
      </c>
      <c r="E23" s="146">
        <v>21629</v>
      </c>
      <c r="F23" s="146">
        <v>20899</v>
      </c>
      <c r="G23" s="148">
        <f t="shared" ref="G23:G32" si="5">IF(D23=0,0,F23/D23)</f>
        <v>0.95621339677891659</v>
      </c>
      <c r="H23" s="149">
        <f>D23-F23</f>
        <v>957</v>
      </c>
      <c r="I23" s="150">
        <v>20674</v>
      </c>
      <c r="J23" s="151">
        <f t="shared" ref="J23:J43" si="6">IF(I23=0,0,F23/I23)</f>
        <v>1.0108832349811356</v>
      </c>
    </row>
    <row r="24" spans="1:10" ht="21.95" customHeight="1" x14ac:dyDescent="0.15">
      <c r="A24" s="285"/>
      <c r="B24" s="288"/>
      <c r="C24" s="152" t="s">
        <v>32</v>
      </c>
      <c r="D24" s="153">
        <v>1171587</v>
      </c>
      <c r="E24" s="153">
        <v>1249887</v>
      </c>
      <c r="F24" s="153">
        <v>1138983</v>
      </c>
      <c r="G24" s="155">
        <f t="shared" si="5"/>
        <v>0.97217108076480874</v>
      </c>
      <c r="H24" s="156">
        <f t="shared" ref="H24:H33" si="7">D24-F24</f>
        <v>32604</v>
      </c>
      <c r="I24" s="157">
        <v>1180074</v>
      </c>
      <c r="J24" s="158">
        <f t="shared" si="6"/>
        <v>0.96517930231493954</v>
      </c>
    </row>
    <row r="25" spans="1:10" ht="21.95" customHeight="1" x14ac:dyDescent="0.15">
      <c r="A25" s="285"/>
      <c r="B25" s="288"/>
      <c r="C25" s="152" t="s">
        <v>33</v>
      </c>
      <c r="D25" s="153">
        <v>184730</v>
      </c>
      <c r="E25" s="153">
        <v>184730</v>
      </c>
      <c r="F25" s="153">
        <v>183595</v>
      </c>
      <c r="G25" s="155">
        <f t="shared" si="5"/>
        <v>0.99385589779678452</v>
      </c>
      <c r="H25" s="156">
        <f t="shared" si="7"/>
        <v>1135</v>
      </c>
      <c r="I25" s="157">
        <v>191614</v>
      </c>
      <c r="J25" s="158">
        <f t="shared" si="6"/>
        <v>0.9581502395440834</v>
      </c>
    </row>
    <row r="26" spans="1:10" ht="21.95" customHeight="1" x14ac:dyDescent="0.15">
      <c r="A26" s="285"/>
      <c r="B26" s="288"/>
      <c r="C26" s="152" t="s">
        <v>34</v>
      </c>
      <c r="D26" s="153">
        <v>103</v>
      </c>
      <c r="E26" s="153">
        <v>135</v>
      </c>
      <c r="F26" s="153">
        <v>135</v>
      </c>
      <c r="G26" s="155">
        <f t="shared" si="5"/>
        <v>1.3106796116504855</v>
      </c>
      <c r="H26" s="156">
        <f t="shared" si="7"/>
        <v>-32</v>
      </c>
      <c r="I26" s="157">
        <v>134</v>
      </c>
      <c r="J26" s="158">
        <f t="shared" si="6"/>
        <v>1.0074626865671641</v>
      </c>
    </row>
    <row r="27" spans="1:10" ht="21.95" customHeight="1" x14ac:dyDescent="0.15">
      <c r="A27" s="285"/>
      <c r="B27" s="288"/>
      <c r="C27" s="152" t="s">
        <v>35</v>
      </c>
      <c r="D27" s="153">
        <v>6</v>
      </c>
      <c r="E27" s="153">
        <v>6</v>
      </c>
      <c r="F27" s="153">
        <v>6</v>
      </c>
      <c r="G27" s="155">
        <f t="shared" si="5"/>
        <v>1</v>
      </c>
      <c r="H27" s="156">
        <f t="shared" si="7"/>
        <v>0</v>
      </c>
      <c r="I27" s="157">
        <v>8</v>
      </c>
      <c r="J27" s="158">
        <f t="shared" si="6"/>
        <v>0.75</v>
      </c>
    </row>
    <row r="28" spans="1:10" ht="21.95" customHeight="1" x14ac:dyDescent="0.15">
      <c r="A28" s="285"/>
      <c r="B28" s="288"/>
      <c r="C28" s="152" t="s">
        <v>36</v>
      </c>
      <c r="D28" s="153">
        <v>81129</v>
      </c>
      <c r="E28" s="153">
        <v>81129</v>
      </c>
      <c r="F28" s="153">
        <v>72032</v>
      </c>
      <c r="G28" s="155">
        <f t="shared" si="5"/>
        <v>0.88786993553476568</v>
      </c>
      <c r="H28" s="156">
        <f t="shared" si="7"/>
        <v>9097</v>
      </c>
      <c r="I28" s="157">
        <v>80125</v>
      </c>
      <c r="J28" s="158">
        <f t="shared" si="6"/>
        <v>0.89899531981279246</v>
      </c>
    </row>
    <row r="29" spans="1:10" ht="21.95" customHeight="1" x14ac:dyDescent="0.15">
      <c r="A29" s="285"/>
      <c r="B29" s="288"/>
      <c r="C29" s="152" t="s">
        <v>37</v>
      </c>
      <c r="D29" s="153">
        <v>434837</v>
      </c>
      <c r="E29" s="153">
        <v>388926</v>
      </c>
      <c r="F29" s="153">
        <v>388909</v>
      </c>
      <c r="G29" s="155">
        <f t="shared" si="5"/>
        <v>0.89437881321046742</v>
      </c>
      <c r="H29" s="156">
        <f t="shared" si="7"/>
        <v>45928</v>
      </c>
      <c r="I29" s="157">
        <v>396379</v>
      </c>
      <c r="J29" s="158">
        <f t="shared" si="6"/>
        <v>0.9811544002078818</v>
      </c>
    </row>
    <row r="30" spans="1:10" ht="21.95" customHeight="1" x14ac:dyDescent="0.15">
      <c r="A30" s="285"/>
      <c r="B30" s="288"/>
      <c r="C30" s="152" t="s">
        <v>38</v>
      </c>
      <c r="D30" s="153">
        <v>7844</v>
      </c>
      <c r="E30" s="153">
        <v>7844</v>
      </c>
      <c r="F30" s="153">
        <v>5806</v>
      </c>
      <c r="G30" s="155">
        <f t="shared" si="5"/>
        <v>0.74018357980622129</v>
      </c>
      <c r="H30" s="156">
        <f t="shared" si="7"/>
        <v>2038</v>
      </c>
      <c r="I30" s="157">
        <v>6826</v>
      </c>
      <c r="J30" s="158">
        <f t="shared" si="6"/>
        <v>0.85057134485789632</v>
      </c>
    </row>
    <row r="31" spans="1:10" ht="21.95" customHeight="1" x14ac:dyDescent="0.15">
      <c r="A31" s="285"/>
      <c r="B31" s="288"/>
      <c r="C31" s="152" t="s">
        <v>39</v>
      </c>
      <c r="D31" s="153">
        <v>91550</v>
      </c>
      <c r="E31" s="153">
        <v>87677</v>
      </c>
      <c r="F31" s="153">
        <v>81449</v>
      </c>
      <c r="G31" s="155">
        <f t="shared" si="5"/>
        <v>0.88966684871654833</v>
      </c>
      <c r="H31" s="156">
        <f t="shared" si="7"/>
        <v>10101</v>
      </c>
      <c r="I31" s="157">
        <v>26000</v>
      </c>
      <c r="J31" s="158">
        <f t="shared" si="6"/>
        <v>3.132653846153846</v>
      </c>
    </row>
    <row r="32" spans="1:10" ht="21.95" customHeight="1" x14ac:dyDescent="0.15">
      <c r="A32" s="285"/>
      <c r="B32" s="288"/>
      <c r="C32" s="152" t="s">
        <v>40</v>
      </c>
      <c r="D32" s="153">
        <v>14498</v>
      </c>
      <c r="E32" s="153">
        <v>16632</v>
      </c>
      <c r="F32" s="153">
        <v>3483</v>
      </c>
      <c r="G32" s="155">
        <f t="shared" si="5"/>
        <v>0.24024003310801489</v>
      </c>
      <c r="H32" s="156">
        <f t="shared" si="7"/>
        <v>11015</v>
      </c>
      <c r="I32" s="157">
        <v>8760</v>
      </c>
      <c r="J32" s="158">
        <f t="shared" si="6"/>
        <v>0.39760273972602739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2008140</v>
      </c>
      <c r="E33" s="168">
        <f>SUM(E23:E32)</f>
        <v>2038595</v>
      </c>
      <c r="F33" s="169">
        <f>SUM(F23:F32)</f>
        <v>1895297</v>
      </c>
      <c r="G33" s="170">
        <f>IF(D33=0,0,F33/D33)</f>
        <v>0.94380720467696477</v>
      </c>
      <c r="H33" s="171">
        <f t="shared" si="7"/>
        <v>112843</v>
      </c>
      <c r="I33" s="172">
        <f>SUM(I23:I32)</f>
        <v>1910594</v>
      </c>
      <c r="J33" s="173">
        <f t="shared" si="6"/>
        <v>0.99199358942820925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460</v>
      </c>
      <c r="E36" s="146">
        <v>460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2008600</v>
      </c>
      <c r="E37" s="248">
        <f>SUM(E34:E36)+E33</f>
        <v>2039055</v>
      </c>
      <c r="F37" s="248">
        <f>SUM(F34:F36)+F33</f>
        <v>1895297</v>
      </c>
      <c r="G37" s="194">
        <f>IF(D37=0,0,F37/D37)</f>
        <v>0.94359105844867075</v>
      </c>
      <c r="H37" s="195">
        <f>D37-F37</f>
        <v>113303</v>
      </c>
      <c r="I37" s="207">
        <f>SUM(I34:I36)+I33</f>
        <v>1910594</v>
      </c>
      <c r="J37" s="208">
        <f t="shared" si="6"/>
        <v>0.99199358942820925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104632</v>
      </c>
      <c r="G39" s="213"/>
      <c r="H39" s="214"/>
      <c r="I39" s="215">
        <f>I15-I33</f>
        <v>-69768</v>
      </c>
      <c r="J39" s="216">
        <f t="shared" si="6"/>
        <v>-1.4997133356266483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171195</v>
      </c>
      <c r="G41" s="221"/>
      <c r="H41" s="222"/>
      <c r="I41" s="223">
        <f>I19-I37</f>
        <v>66563</v>
      </c>
      <c r="J41" s="224">
        <f t="shared" si="6"/>
        <v>2.5719243423523581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184190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81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458388</v>
      </c>
      <c r="E5" s="146">
        <v>581553</v>
      </c>
      <c r="F5" s="146">
        <v>392768</v>
      </c>
      <c r="G5" s="148">
        <f>IF(D5=0,0,F5/D5)</f>
        <v>0.85684616525738022</v>
      </c>
      <c r="H5" s="149">
        <f>F5-D5</f>
        <v>-65620</v>
      </c>
      <c r="I5" s="150">
        <v>397040</v>
      </c>
      <c r="J5" s="151">
        <f>IF(I5=0,0,F5/I5)</f>
        <v>0.98924037880314331</v>
      </c>
    </row>
    <row r="6" spans="1:12" ht="21.95" customHeight="1" x14ac:dyDescent="0.15">
      <c r="A6" s="285"/>
      <c r="B6" s="288"/>
      <c r="C6" s="152" t="s">
        <v>13</v>
      </c>
      <c r="D6" s="153">
        <v>528720</v>
      </c>
      <c r="E6" s="153">
        <v>529584</v>
      </c>
      <c r="F6" s="153">
        <v>492119</v>
      </c>
      <c r="G6" s="155">
        <f t="shared" ref="G6:G15" si="0">IF(D6=0,0,F6/D6)</f>
        <v>0.93077432289302464</v>
      </c>
      <c r="H6" s="156">
        <f t="shared" ref="H6:H15" si="1">F6-D6</f>
        <v>-36601</v>
      </c>
      <c r="I6" s="157">
        <v>520458</v>
      </c>
      <c r="J6" s="158">
        <f t="shared" ref="J6:J18" si="2">IF(I6=0,0,F6/I6)</f>
        <v>0.94554988106629156</v>
      </c>
    </row>
    <row r="7" spans="1:12" ht="21.95" customHeight="1" x14ac:dyDescent="0.15">
      <c r="A7" s="285"/>
      <c r="B7" s="288"/>
      <c r="C7" s="152" t="s">
        <v>14</v>
      </c>
      <c r="D7" s="153">
        <v>34500</v>
      </c>
      <c r="E7" s="153">
        <v>34500</v>
      </c>
      <c r="F7" s="153">
        <v>46546</v>
      </c>
      <c r="G7" s="155">
        <f t="shared" si="0"/>
        <v>1.3491594202898551</v>
      </c>
      <c r="H7" s="156">
        <f t="shared" si="1"/>
        <v>12046</v>
      </c>
      <c r="I7" s="157">
        <v>33472</v>
      </c>
      <c r="J7" s="158">
        <f t="shared" si="2"/>
        <v>1.3905951242829828</v>
      </c>
    </row>
    <row r="8" spans="1:12" ht="21.95" customHeight="1" x14ac:dyDescent="0.15">
      <c r="A8" s="285"/>
      <c r="B8" s="288"/>
      <c r="C8" s="152" t="s">
        <v>15</v>
      </c>
      <c r="D8" s="153">
        <v>493673</v>
      </c>
      <c r="E8" s="153">
        <v>493673</v>
      </c>
      <c r="F8" s="153">
        <v>493334</v>
      </c>
      <c r="G8" s="155">
        <f t="shared" si="0"/>
        <v>0.99931331063274675</v>
      </c>
      <c r="H8" s="156">
        <f t="shared" si="1"/>
        <v>-339</v>
      </c>
      <c r="I8" s="157">
        <v>546615</v>
      </c>
      <c r="J8" s="158">
        <f t="shared" si="2"/>
        <v>0.90252554357271575</v>
      </c>
    </row>
    <row r="9" spans="1:12" ht="21.95" customHeight="1" x14ac:dyDescent="0.15">
      <c r="A9" s="285"/>
      <c r="B9" s="288"/>
      <c r="C9" s="152" t="s">
        <v>16</v>
      </c>
      <c r="D9" s="153">
        <v>114834</v>
      </c>
      <c r="E9" s="153">
        <v>114834</v>
      </c>
      <c r="F9" s="153">
        <v>112498</v>
      </c>
      <c r="G9" s="155">
        <f t="shared" si="0"/>
        <v>0.97965759269902641</v>
      </c>
      <c r="H9" s="156">
        <f t="shared" si="1"/>
        <v>-2336</v>
      </c>
      <c r="I9" s="157">
        <v>106262</v>
      </c>
      <c r="J9" s="158">
        <f t="shared" si="2"/>
        <v>1.0586851367374979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516409</v>
      </c>
      <c r="E11" s="153">
        <v>516409</v>
      </c>
      <c r="F11" s="153">
        <v>523817</v>
      </c>
      <c r="G11" s="155">
        <f t="shared" si="0"/>
        <v>1.0143452186154773</v>
      </c>
      <c r="H11" s="156">
        <f t="shared" si="1"/>
        <v>7408</v>
      </c>
      <c r="I11" s="157">
        <v>520093</v>
      </c>
      <c r="J11" s="158">
        <f t="shared" si="2"/>
        <v>1.0071602578769565</v>
      </c>
    </row>
    <row r="12" spans="1:12" ht="21.95" customHeight="1" x14ac:dyDescent="0.15">
      <c r="A12" s="285"/>
      <c r="B12" s="288"/>
      <c r="C12" s="152" t="s">
        <v>19</v>
      </c>
      <c r="D12" s="153">
        <v>177340</v>
      </c>
      <c r="E12" s="153">
        <v>188086</v>
      </c>
      <c r="F12" s="153">
        <v>179918</v>
      </c>
      <c r="G12" s="155">
        <f t="shared" si="0"/>
        <v>1.014537047479418</v>
      </c>
      <c r="H12" s="156">
        <f t="shared" si="1"/>
        <v>2578</v>
      </c>
      <c r="I12" s="157">
        <v>186028</v>
      </c>
      <c r="J12" s="158">
        <f t="shared" si="2"/>
        <v>0.96715548197045609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11747</v>
      </c>
      <c r="E13" s="153">
        <v>11747</v>
      </c>
      <c r="F13" s="153">
        <v>10972</v>
      </c>
      <c r="G13" s="155">
        <f t="shared" si="0"/>
        <v>0.93402570869158086</v>
      </c>
      <c r="H13" s="156">
        <f t="shared" si="1"/>
        <v>-775</v>
      </c>
      <c r="I13" s="157">
        <v>8383</v>
      </c>
      <c r="J13" s="158">
        <f t="shared" si="2"/>
        <v>1.3088393176667064</v>
      </c>
    </row>
    <row r="14" spans="1:12" ht="21.95" customHeight="1" x14ac:dyDescent="0.15">
      <c r="A14" s="285"/>
      <c r="B14" s="288"/>
      <c r="C14" s="160" t="s">
        <v>21</v>
      </c>
      <c r="D14" s="161">
        <v>2586</v>
      </c>
      <c r="E14" s="161">
        <v>2586</v>
      </c>
      <c r="F14" s="161">
        <v>3900</v>
      </c>
      <c r="G14" s="163">
        <f t="shared" si="0"/>
        <v>1.5081206496519721</v>
      </c>
      <c r="H14" s="164">
        <f t="shared" si="1"/>
        <v>1314</v>
      </c>
      <c r="I14" s="165">
        <v>1620</v>
      </c>
      <c r="J14" s="166">
        <f t="shared" si="2"/>
        <v>2.4074074074074074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2338197</v>
      </c>
      <c r="E15" s="168">
        <f t="shared" ref="E15:F15" si="3">SUM(E5:E14)</f>
        <v>2472972</v>
      </c>
      <c r="F15" s="169">
        <f t="shared" si="3"/>
        <v>2255872</v>
      </c>
      <c r="G15" s="170">
        <f t="shared" si="0"/>
        <v>0.96479124727300569</v>
      </c>
      <c r="H15" s="171">
        <f t="shared" si="1"/>
        <v>-82325</v>
      </c>
      <c r="I15" s="172">
        <f>SUM(I5:I14)</f>
        <v>2319971</v>
      </c>
      <c r="J15" s="173">
        <f t="shared" si="2"/>
        <v>0.97237077532434668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2338198</v>
      </c>
      <c r="E19" s="248">
        <f t="shared" ref="E19:F19" si="4">SUM(E16:E18)+E15</f>
        <v>2472972</v>
      </c>
      <c r="F19" s="248">
        <f t="shared" si="4"/>
        <v>2255872</v>
      </c>
      <c r="G19" s="194">
        <f>IF(D19=0,0,F19/D19)</f>
        <v>0.96479083465129989</v>
      </c>
      <c r="H19" s="195">
        <f>F19-D19</f>
        <v>-82326</v>
      </c>
      <c r="I19" s="196">
        <f>SUM(I16:I18)+I15</f>
        <v>2319971</v>
      </c>
      <c r="J19" s="197">
        <f>IF(I19=0,0,F19/I19)</f>
        <v>0.97237077532434668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22339</v>
      </c>
      <c r="E23" s="146">
        <v>22339</v>
      </c>
      <c r="F23" s="146">
        <v>17585</v>
      </c>
      <c r="G23" s="148">
        <f t="shared" ref="G23:G32" si="5">IF(D23=0,0,F23/D23)</f>
        <v>0.78718832535028427</v>
      </c>
      <c r="H23" s="149">
        <f>D23-F23</f>
        <v>4754</v>
      </c>
      <c r="I23" s="150">
        <v>22528</v>
      </c>
      <c r="J23" s="151">
        <f t="shared" ref="J23:J43" si="6">IF(I23=0,0,F23/I23)</f>
        <v>0.78058416193181823</v>
      </c>
    </row>
    <row r="24" spans="1:10" ht="21.95" customHeight="1" x14ac:dyDescent="0.15">
      <c r="A24" s="285"/>
      <c r="B24" s="288"/>
      <c r="C24" s="152" t="s">
        <v>32</v>
      </c>
      <c r="D24" s="153">
        <v>1386371</v>
      </c>
      <c r="E24" s="153">
        <v>1386371</v>
      </c>
      <c r="F24" s="153">
        <v>1350375</v>
      </c>
      <c r="G24" s="155">
        <f t="shared" si="5"/>
        <v>0.97403581003930406</v>
      </c>
      <c r="H24" s="156">
        <f t="shared" ref="H24:H33" si="7">D24-F24</f>
        <v>35996</v>
      </c>
      <c r="I24" s="157">
        <v>1405606</v>
      </c>
      <c r="J24" s="158">
        <f t="shared" si="6"/>
        <v>0.96070662760403702</v>
      </c>
    </row>
    <row r="25" spans="1:10" ht="21.95" customHeight="1" x14ac:dyDescent="0.15">
      <c r="A25" s="285"/>
      <c r="B25" s="288"/>
      <c r="C25" s="152" t="s">
        <v>33</v>
      </c>
      <c r="D25" s="153">
        <v>235900</v>
      </c>
      <c r="E25" s="153">
        <v>235900</v>
      </c>
      <c r="F25" s="153">
        <v>234485</v>
      </c>
      <c r="G25" s="155">
        <f t="shared" si="5"/>
        <v>0.99400169563374308</v>
      </c>
      <c r="H25" s="156">
        <f t="shared" si="7"/>
        <v>1415</v>
      </c>
      <c r="I25" s="157">
        <v>247056</v>
      </c>
      <c r="J25" s="158">
        <f t="shared" si="6"/>
        <v>0.94911679943008875</v>
      </c>
    </row>
    <row r="26" spans="1:10" ht="21.95" customHeight="1" x14ac:dyDescent="0.15">
      <c r="A26" s="285"/>
      <c r="B26" s="288"/>
      <c r="C26" s="152" t="s">
        <v>34</v>
      </c>
      <c r="D26" s="153">
        <v>167</v>
      </c>
      <c r="E26" s="153">
        <v>167</v>
      </c>
      <c r="F26" s="153">
        <v>166</v>
      </c>
      <c r="G26" s="155">
        <f t="shared" si="5"/>
        <v>0.99401197604790414</v>
      </c>
      <c r="H26" s="156">
        <f t="shared" si="7"/>
        <v>1</v>
      </c>
      <c r="I26" s="157">
        <v>163</v>
      </c>
      <c r="J26" s="158">
        <f t="shared" si="6"/>
        <v>1.01840490797546</v>
      </c>
    </row>
    <row r="27" spans="1:10" ht="21.95" customHeight="1" x14ac:dyDescent="0.15">
      <c r="A27" s="285"/>
      <c r="B27" s="288"/>
      <c r="C27" s="152" t="s">
        <v>35</v>
      </c>
      <c r="D27" s="153">
        <v>13</v>
      </c>
      <c r="E27" s="153">
        <v>13</v>
      </c>
      <c r="F27" s="153">
        <v>8</v>
      </c>
      <c r="G27" s="155">
        <f t="shared" si="5"/>
        <v>0.61538461538461542</v>
      </c>
      <c r="H27" s="156">
        <f t="shared" si="7"/>
        <v>5</v>
      </c>
      <c r="I27" s="157">
        <v>10</v>
      </c>
      <c r="J27" s="158">
        <f t="shared" si="6"/>
        <v>0.8</v>
      </c>
    </row>
    <row r="28" spans="1:10" ht="21.95" customHeight="1" x14ac:dyDescent="0.15">
      <c r="A28" s="285"/>
      <c r="B28" s="288"/>
      <c r="C28" s="152" t="s">
        <v>36</v>
      </c>
      <c r="D28" s="153">
        <v>93780</v>
      </c>
      <c r="E28" s="153">
        <v>93780</v>
      </c>
      <c r="F28" s="153">
        <v>92216</v>
      </c>
      <c r="G28" s="155">
        <f t="shared" si="5"/>
        <v>0.98332267007890806</v>
      </c>
      <c r="H28" s="156">
        <f t="shared" si="7"/>
        <v>1564</v>
      </c>
      <c r="I28" s="157">
        <v>93923</v>
      </c>
      <c r="J28" s="158">
        <f t="shared" si="6"/>
        <v>0.98182553794065353</v>
      </c>
    </row>
    <row r="29" spans="1:10" ht="21.95" customHeight="1" x14ac:dyDescent="0.15">
      <c r="A29" s="285"/>
      <c r="B29" s="288"/>
      <c r="C29" s="152" t="s">
        <v>37</v>
      </c>
      <c r="D29" s="153">
        <v>555803</v>
      </c>
      <c r="E29" s="153">
        <v>555803</v>
      </c>
      <c r="F29" s="153">
        <v>497432</v>
      </c>
      <c r="G29" s="155">
        <f t="shared" si="5"/>
        <v>0.89497897636392754</v>
      </c>
      <c r="H29" s="156">
        <f t="shared" si="7"/>
        <v>58371</v>
      </c>
      <c r="I29" s="157">
        <v>507688</v>
      </c>
      <c r="J29" s="158">
        <f t="shared" si="6"/>
        <v>0.97979861647310951</v>
      </c>
    </row>
    <row r="30" spans="1:10" ht="21.95" customHeight="1" x14ac:dyDescent="0.15">
      <c r="A30" s="285"/>
      <c r="B30" s="288"/>
      <c r="C30" s="152" t="s">
        <v>38</v>
      </c>
      <c r="D30" s="153">
        <v>20672</v>
      </c>
      <c r="E30" s="153">
        <v>20672</v>
      </c>
      <c r="F30" s="153">
        <v>16632</v>
      </c>
      <c r="G30" s="155">
        <f t="shared" si="5"/>
        <v>0.80456656346749222</v>
      </c>
      <c r="H30" s="156">
        <f t="shared" si="7"/>
        <v>4040</v>
      </c>
      <c r="I30" s="157">
        <v>16807</v>
      </c>
      <c r="J30" s="158">
        <f t="shared" si="6"/>
        <v>0.98958767180341523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906</v>
      </c>
      <c r="E32" s="153">
        <v>16550</v>
      </c>
      <c r="F32" s="153">
        <v>16156</v>
      </c>
      <c r="G32" s="155">
        <f t="shared" si="5"/>
        <v>17.832229580573951</v>
      </c>
      <c r="H32" s="156">
        <f t="shared" si="7"/>
        <v>-15250</v>
      </c>
      <c r="I32" s="157">
        <v>2595</v>
      </c>
      <c r="J32" s="158">
        <f t="shared" si="6"/>
        <v>6.2258188824662817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2315951</v>
      </c>
      <c r="E33" s="168">
        <f>SUM(E23:E32)</f>
        <v>2331595</v>
      </c>
      <c r="F33" s="169">
        <f>SUM(F23:F32)</f>
        <v>2225055</v>
      </c>
      <c r="G33" s="170">
        <f>IF(D33=0,0,F33/D33)</f>
        <v>0.96075219208005691</v>
      </c>
      <c r="H33" s="171">
        <f t="shared" si="7"/>
        <v>90896</v>
      </c>
      <c r="I33" s="172">
        <f>SUM(I23:I32)</f>
        <v>2296376</v>
      </c>
      <c r="J33" s="173">
        <f t="shared" si="6"/>
        <v>0.9689419328542016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20000</v>
      </c>
      <c r="E35" s="161">
        <v>139130</v>
      </c>
      <c r="F35" s="161">
        <v>119130</v>
      </c>
      <c r="G35" s="203"/>
      <c r="H35" s="204"/>
      <c r="I35" s="180">
        <v>142649</v>
      </c>
      <c r="J35" s="181">
        <f t="shared" si="6"/>
        <v>0.83512677971804916</v>
      </c>
    </row>
    <row r="36" spans="1:10" ht="21.95" customHeight="1" thickBot="1" x14ac:dyDescent="0.2">
      <c r="A36" s="285"/>
      <c r="B36" s="182" t="s">
        <v>44</v>
      </c>
      <c r="C36" s="183"/>
      <c r="D36" s="146">
        <v>2247</v>
      </c>
      <c r="E36" s="146">
        <v>2247</v>
      </c>
      <c r="F36" s="146">
        <v>72</v>
      </c>
      <c r="G36" s="205"/>
      <c r="H36" s="206"/>
      <c r="I36" s="188">
        <v>76</v>
      </c>
      <c r="J36" s="189">
        <f t="shared" si="6"/>
        <v>0.94736842105263153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2338198</v>
      </c>
      <c r="E37" s="248">
        <f>SUM(E34:E36)+E33</f>
        <v>2472972</v>
      </c>
      <c r="F37" s="248">
        <f>SUM(F34:F36)+F33</f>
        <v>2344257</v>
      </c>
      <c r="G37" s="194">
        <f>IF(D37=0,0,F37/D37)</f>
        <v>1.0025913117708594</v>
      </c>
      <c r="H37" s="195">
        <f>D37-F37</f>
        <v>-6059</v>
      </c>
      <c r="I37" s="207">
        <f>SUM(I34:I36)+I33</f>
        <v>2439101</v>
      </c>
      <c r="J37" s="208">
        <f t="shared" si="6"/>
        <v>0.96111518137215313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30817</v>
      </c>
      <c r="G39" s="213"/>
      <c r="H39" s="214"/>
      <c r="I39" s="215">
        <f>I15-I33</f>
        <v>23595</v>
      </c>
      <c r="J39" s="216">
        <f t="shared" si="6"/>
        <v>1.306081796990888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-88385</v>
      </c>
      <c r="G41" s="221"/>
      <c r="H41" s="222"/>
      <c r="I41" s="223">
        <f>I19-I37</f>
        <v>-119130</v>
      </c>
      <c r="J41" s="224">
        <f t="shared" si="6"/>
        <v>0.74192059095106189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82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1321466</v>
      </c>
      <c r="E5" s="146">
        <v>1425055</v>
      </c>
      <c r="F5" s="146">
        <v>1212463</v>
      </c>
      <c r="G5" s="148">
        <f>IF(D5=0,0,F5/D5)</f>
        <v>0.91751357961536661</v>
      </c>
      <c r="H5" s="149">
        <f>F5-D5</f>
        <v>-109003</v>
      </c>
      <c r="I5" s="150">
        <v>1147343</v>
      </c>
      <c r="J5" s="151">
        <f>IF(I5=0,0,F5/I5)</f>
        <v>1.0567572208136538</v>
      </c>
    </row>
    <row r="6" spans="1:12" ht="21.95" customHeight="1" x14ac:dyDescent="0.15">
      <c r="A6" s="285"/>
      <c r="B6" s="288"/>
      <c r="C6" s="152" t="s">
        <v>13</v>
      </c>
      <c r="D6" s="153">
        <v>1199174</v>
      </c>
      <c r="E6" s="153">
        <v>1200778</v>
      </c>
      <c r="F6" s="153">
        <v>1213196</v>
      </c>
      <c r="G6" s="155">
        <f t="shared" ref="G6:G15" si="0">IF(D6=0,0,F6/D6)</f>
        <v>1.0116930487151989</v>
      </c>
      <c r="H6" s="156">
        <f t="shared" ref="H6:H15" si="1">F6-D6</f>
        <v>14022</v>
      </c>
      <c r="I6" s="157">
        <v>1139291</v>
      </c>
      <c r="J6" s="158">
        <f t="shared" ref="J6:J18" si="2">IF(I6=0,0,F6/I6)</f>
        <v>1.0648692915155127</v>
      </c>
    </row>
    <row r="7" spans="1:12" ht="21.95" customHeight="1" x14ac:dyDescent="0.15">
      <c r="A7" s="285"/>
      <c r="B7" s="288"/>
      <c r="C7" s="152" t="s">
        <v>14</v>
      </c>
      <c r="D7" s="153">
        <v>111132</v>
      </c>
      <c r="E7" s="153">
        <v>135564</v>
      </c>
      <c r="F7" s="153">
        <v>88342</v>
      </c>
      <c r="G7" s="155">
        <f t="shared" si="0"/>
        <v>0.79492855343195479</v>
      </c>
      <c r="H7" s="156">
        <f t="shared" si="1"/>
        <v>-22790</v>
      </c>
      <c r="I7" s="157">
        <v>133819</v>
      </c>
      <c r="J7" s="158">
        <f t="shared" si="2"/>
        <v>0.66016036586732829</v>
      </c>
    </row>
    <row r="8" spans="1:12" ht="21.95" customHeight="1" x14ac:dyDescent="0.15">
      <c r="A8" s="285"/>
      <c r="B8" s="288"/>
      <c r="C8" s="152" t="s">
        <v>15</v>
      </c>
      <c r="D8" s="153">
        <v>1653194</v>
      </c>
      <c r="E8" s="153">
        <v>1578889</v>
      </c>
      <c r="F8" s="153">
        <v>1578889</v>
      </c>
      <c r="G8" s="155">
        <f t="shared" si="0"/>
        <v>0.95505367186186252</v>
      </c>
      <c r="H8" s="156">
        <f t="shared" si="1"/>
        <v>-74305</v>
      </c>
      <c r="I8" s="157">
        <v>1752190</v>
      </c>
      <c r="J8" s="158">
        <f t="shared" si="2"/>
        <v>0.90109463014855695</v>
      </c>
    </row>
    <row r="9" spans="1:12" ht="21.95" customHeight="1" x14ac:dyDescent="0.15">
      <c r="A9" s="285"/>
      <c r="B9" s="288"/>
      <c r="C9" s="152" t="s">
        <v>16</v>
      </c>
      <c r="D9" s="153">
        <v>438294</v>
      </c>
      <c r="E9" s="153">
        <v>438294</v>
      </c>
      <c r="F9" s="153">
        <v>298167</v>
      </c>
      <c r="G9" s="155">
        <f t="shared" si="0"/>
        <v>0.68028994236745199</v>
      </c>
      <c r="H9" s="156">
        <f t="shared" si="1"/>
        <v>-140127</v>
      </c>
      <c r="I9" s="157">
        <v>307237</v>
      </c>
      <c r="J9" s="158">
        <f t="shared" si="2"/>
        <v>0.97047881602801744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1189654</v>
      </c>
      <c r="E11" s="153">
        <v>1189654</v>
      </c>
      <c r="F11" s="153">
        <v>1220653</v>
      </c>
      <c r="G11" s="155">
        <f t="shared" si="0"/>
        <v>1.0260571561142988</v>
      </c>
      <c r="H11" s="156">
        <f t="shared" si="1"/>
        <v>30999</v>
      </c>
      <c r="I11" s="157">
        <v>1146714</v>
      </c>
      <c r="J11" s="158">
        <f t="shared" si="2"/>
        <v>1.0644790244123643</v>
      </c>
    </row>
    <row r="12" spans="1:12" ht="21.95" customHeight="1" x14ac:dyDescent="0.15">
      <c r="A12" s="285"/>
      <c r="B12" s="288"/>
      <c r="C12" s="152" t="s">
        <v>19</v>
      </c>
      <c r="D12" s="153">
        <v>423244</v>
      </c>
      <c r="E12" s="153">
        <v>447156</v>
      </c>
      <c r="F12" s="153">
        <v>405416</v>
      </c>
      <c r="G12" s="155">
        <f t="shared" si="0"/>
        <v>0.95787772537826876</v>
      </c>
      <c r="H12" s="156">
        <f t="shared" si="1"/>
        <v>-17828</v>
      </c>
      <c r="I12" s="157">
        <v>411459</v>
      </c>
      <c r="J12" s="158">
        <f t="shared" si="2"/>
        <v>0.98531323898614442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5000</v>
      </c>
      <c r="E13" s="153">
        <v>5000</v>
      </c>
      <c r="F13" s="153">
        <v>2788</v>
      </c>
      <c r="G13" s="155">
        <f t="shared" si="0"/>
        <v>0.55759999999999998</v>
      </c>
      <c r="H13" s="156">
        <f t="shared" si="1"/>
        <v>-2212</v>
      </c>
      <c r="I13" s="157">
        <v>2659</v>
      </c>
      <c r="J13" s="158">
        <f t="shared" si="2"/>
        <v>1.0485144791274916</v>
      </c>
    </row>
    <row r="14" spans="1:12" ht="21.95" customHeight="1" x14ac:dyDescent="0.15">
      <c r="A14" s="285"/>
      <c r="B14" s="288"/>
      <c r="C14" s="160" t="s">
        <v>21</v>
      </c>
      <c r="D14" s="161">
        <v>4824</v>
      </c>
      <c r="E14" s="161">
        <v>4824</v>
      </c>
      <c r="F14" s="161">
        <v>10059</v>
      </c>
      <c r="G14" s="163">
        <f t="shared" si="0"/>
        <v>2.0851990049751246</v>
      </c>
      <c r="H14" s="164">
        <f t="shared" si="1"/>
        <v>5235</v>
      </c>
      <c r="I14" s="165">
        <v>2332</v>
      </c>
      <c r="J14" s="166">
        <f t="shared" si="2"/>
        <v>4.313464837049743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6345982</v>
      </c>
      <c r="E15" s="168">
        <f t="shared" ref="E15:F15" si="3">SUM(E5:E14)</f>
        <v>6425214</v>
      </c>
      <c r="F15" s="169">
        <f t="shared" si="3"/>
        <v>6029973</v>
      </c>
      <c r="G15" s="170">
        <f t="shared" si="0"/>
        <v>0.9502032939898033</v>
      </c>
      <c r="H15" s="171">
        <f t="shared" si="1"/>
        <v>-316009</v>
      </c>
      <c r="I15" s="172">
        <f>SUM(I5:I14)</f>
        <v>6043044</v>
      </c>
      <c r="J15" s="173">
        <f t="shared" si="2"/>
        <v>0.99783701723833218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6345982</v>
      </c>
      <c r="E19" s="248">
        <f t="shared" ref="E19:F19" si="4">SUM(E16:E18)+E15</f>
        <v>6425214</v>
      </c>
      <c r="F19" s="248">
        <f t="shared" si="4"/>
        <v>6029973</v>
      </c>
      <c r="G19" s="194">
        <f>IF(D19=0,0,F19/D19)</f>
        <v>0.9502032939898033</v>
      </c>
      <c r="H19" s="195">
        <f>F19-D19</f>
        <v>-316009</v>
      </c>
      <c r="I19" s="196">
        <f>SUM(I16:I18)+I15</f>
        <v>6043044</v>
      </c>
      <c r="J19" s="197">
        <f>IF(I19=0,0,F19/I19)</f>
        <v>0.99783701723833218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70550</v>
      </c>
      <c r="E23" s="146">
        <v>72595</v>
      </c>
      <c r="F23" s="146">
        <v>69750</v>
      </c>
      <c r="G23" s="148">
        <f t="shared" ref="G23:G32" si="5">IF(D23=0,0,F23/D23)</f>
        <v>0.98866052445074415</v>
      </c>
      <c r="H23" s="149">
        <f>D23-F23</f>
        <v>800</v>
      </c>
      <c r="I23" s="150">
        <v>66164</v>
      </c>
      <c r="J23" s="151">
        <f t="shared" ref="J23:J43" si="6">IF(I23=0,0,F23/I23)</f>
        <v>1.0541986578804183</v>
      </c>
    </row>
    <row r="24" spans="1:10" ht="21.95" customHeight="1" x14ac:dyDescent="0.15">
      <c r="A24" s="285"/>
      <c r="B24" s="288"/>
      <c r="C24" s="152" t="s">
        <v>32</v>
      </c>
      <c r="D24" s="153">
        <v>3874837</v>
      </c>
      <c r="E24" s="153">
        <v>3874837</v>
      </c>
      <c r="F24" s="153">
        <v>3628348</v>
      </c>
      <c r="G24" s="155">
        <f t="shared" si="5"/>
        <v>0.93638725964472824</v>
      </c>
      <c r="H24" s="156">
        <f t="shared" ref="H24:H33" si="7">D24-F24</f>
        <v>246489</v>
      </c>
      <c r="I24" s="157">
        <v>3768582</v>
      </c>
      <c r="J24" s="158">
        <f t="shared" si="6"/>
        <v>0.96278865631688526</v>
      </c>
    </row>
    <row r="25" spans="1:10" ht="21.95" customHeight="1" x14ac:dyDescent="0.15">
      <c r="A25" s="285"/>
      <c r="B25" s="288"/>
      <c r="C25" s="152" t="s">
        <v>33</v>
      </c>
      <c r="D25" s="153">
        <v>619287</v>
      </c>
      <c r="E25" s="153">
        <v>619287</v>
      </c>
      <c r="F25" s="153">
        <v>617522</v>
      </c>
      <c r="G25" s="155">
        <f t="shared" si="5"/>
        <v>0.99714994824693559</v>
      </c>
      <c r="H25" s="156">
        <f t="shared" si="7"/>
        <v>1765</v>
      </c>
      <c r="I25" s="157">
        <v>637531</v>
      </c>
      <c r="J25" s="158">
        <f t="shared" si="6"/>
        <v>0.96861485951271387</v>
      </c>
    </row>
    <row r="26" spans="1:10" ht="21.95" customHeight="1" x14ac:dyDescent="0.15">
      <c r="A26" s="285"/>
      <c r="B26" s="288"/>
      <c r="C26" s="152" t="s">
        <v>34</v>
      </c>
      <c r="D26" s="153">
        <v>325</v>
      </c>
      <c r="E26" s="153">
        <v>457</v>
      </c>
      <c r="F26" s="153">
        <v>456</v>
      </c>
      <c r="G26" s="155">
        <f t="shared" si="5"/>
        <v>1.4030769230769231</v>
      </c>
      <c r="H26" s="156">
        <f t="shared" si="7"/>
        <v>-131</v>
      </c>
      <c r="I26" s="157">
        <v>449</v>
      </c>
      <c r="J26" s="158">
        <f t="shared" si="6"/>
        <v>1.0155902004454342</v>
      </c>
    </row>
    <row r="27" spans="1:10" ht="21.95" customHeight="1" x14ac:dyDescent="0.15">
      <c r="A27" s="285"/>
      <c r="B27" s="288"/>
      <c r="C27" s="152" t="s">
        <v>35</v>
      </c>
      <c r="D27" s="153">
        <v>15</v>
      </c>
      <c r="E27" s="153">
        <v>16</v>
      </c>
      <c r="F27" s="153">
        <v>16</v>
      </c>
      <c r="G27" s="155">
        <f t="shared" si="5"/>
        <v>1.0666666666666667</v>
      </c>
      <c r="H27" s="156">
        <f t="shared" si="7"/>
        <v>-1</v>
      </c>
      <c r="I27" s="157">
        <v>20</v>
      </c>
      <c r="J27" s="158">
        <f t="shared" si="6"/>
        <v>0.8</v>
      </c>
    </row>
    <row r="28" spans="1:10" ht="21.95" customHeight="1" x14ac:dyDescent="0.15">
      <c r="A28" s="285"/>
      <c r="B28" s="288"/>
      <c r="C28" s="152" t="s">
        <v>36</v>
      </c>
      <c r="D28" s="153">
        <v>210333</v>
      </c>
      <c r="E28" s="153">
        <v>210333</v>
      </c>
      <c r="F28" s="153">
        <v>209918</v>
      </c>
      <c r="G28" s="155">
        <f t="shared" si="5"/>
        <v>0.99802693823603528</v>
      </c>
      <c r="H28" s="156">
        <f t="shared" si="7"/>
        <v>415</v>
      </c>
      <c r="I28" s="157">
        <v>221311</v>
      </c>
      <c r="J28" s="158">
        <f t="shared" si="6"/>
        <v>0.94852040793272818</v>
      </c>
    </row>
    <row r="29" spans="1:10" ht="21.95" customHeight="1" x14ac:dyDescent="0.15">
      <c r="A29" s="285"/>
      <c r="B29" s="288"/>
      <c r="C29" s="152" t="s">
        <v>37</v>
      </c>
      <c r="D29" s="153">
        <v>1443301</v>
      </c>
      <c r="E29" s="153">
        <v>1443301</v>
      </c>
      <c r="F29" s="153">
        <v>1300198</v>
      </c>
      <c r="G29" s="155">
        <f t="shared" si="5"/>
        <v>0.90085020380364178</v>
      </c>
      <c r="H29" s="156">
        <f t="shared" si="7"/>
        <v>143103</v>
      </c>
      <c r="I29" s="157">
        <v>1287299</v>
      </c>
      <c r="J29" s="158">
        <f t="shared" si="6"/>
        <v>1.0100202050960965</v>
      </c>
    </row>
    <row r="30" spans="1:10" ht="21.95" customHeight="1" x14ac:dyDescent="0.15">
      <c r="A30" s="285"/>
      <c r="B30" s="288"/>
      <c r="C30" s="152" t="s">
        <v>38</v>
      </c>
      <c r="D30" s="153">
        <v>72764</v>
      </c>
      <c r="E30" s="153">
        <v>72886</v>
      </c>
      <c r="F30" s="153">
        <v>60986</v>
      </c>
      <c r="G30" s="155">
        <f t="shared" si="5"/>
        <v>0.83813424220768507</v>
      </c>
      <c r="H30" s="156">
        <f t="shared" si="7"/>
        <v>11778</v>
      </c>
      <c r="I30" s="157">
        <v>59925</v>
      </c>
      <c r="J30" s="158">
        <f t="shared" si="6"/>
        <v>1.0177054651647892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53340</v>
      </c>
      <c r="E32" s="153">
        <v>81143</v>
      </c>
      <c r="F32" s="153">
        <v>30124</v>
      </c>
      <c r="G32" s="155">
        <f t="shared" si="5"/>
        <v>0.56475440569928759</v>
      </c>
      <c r="H32" s="156">
        <f t="shared" si="7"/>
        <v>23216</v>
      </c>
      <c r="I32" s="157">
        <v>47374</v>
      </c>
      <c r="J32" s="158">
        <f t="shared" si="6"/>
        <v>0.63587621902309288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6344752</v>
      </c>
      <c r="E33" s="168">
        <f>SUM(E23:E32)</f>
        <v>6374855</v>
      </c>
      <c r="F33" s="169">
        <f>SUM(F23:F32)</f>
        <v>5917318</v>
      </c>
      <c r="G33" s="170">
        <f>IF(D33=0,0,F33/D33)</f>
        <v>0.93263188222329252</v>
      </c>
      <c r="H33" s="171">
        <f t="shared" si="7"/>
        <v>427434</v>
      </c>
      <c r="I33" s="172">
        <f>SUM(I23:I32)</f>
        <v>6088655</v>
      </c>
      <c r="J33" s="173">
        <f t="shared" si="6"/>
        <v>0.97185963073946546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49129</v>
      </c>
      <c r="F35" s="161">
        <v>49129</v>
      </c>
      <c r="G35" s="203"/>
      <c r="H35" s="204"/>
      <c r="I35" s="180">
        <v>3518</v>
      </c>
      <c r="J35" s="181">
        <f t="shared" si="6"/>
        <v>13.965036952814099</v>
      </c>
    </row>
    <row r="36" spans="1:10" ht="21.95" customHeight="1" thickBot="1" x14ac:dyDescent="0.2">
      <c r="A36" s="285"/>
      <c r="B36" s="182" t="s">
        <v>44</v>
      </c>
      <c r="C36" s="183"/>
      <c r="D36" s="146">
        <v>1230</v>
      </c>
      <c r="E36" s="146">
        <v>1230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6345982</v>
      </c>
      <c r="E37" s="248">
        <f>SUM(E34:E36)+E33</f>
        <v>6425214</v>
      </c>
      <c r="F37" s="248">
        <f>SUM(F34:F36)+F33</f>
        <v>5966447</v>
      </c>
      <c r="G37" s="194">
        <f>IF(D37=0,0,F37/D37)</f>
        <v>0.94019286534377189</v>
      </c>
      <c r="H37" s="195">
        <f>D37-F37</f>
        <v>379535</v>
      </c>
      <c r="I37" s="207">
        <f>SUM(I34:I36)+I33</f>
        <v>6092173</v>
      </c>
      <c r="J37" s="208">
        <f t="shared" si="6"/>
        <v>0.9793627003041443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112655</v>
      </c>
      <c r="G39" s="213"/>
      <c r="H39" s="214"/>
      <c r="I39" s="215">
        <f>I15-I33</f>
        <v>-45611</v>
      </c>
      <c r="J39" s="216">
        <f t="shared" si="6"/>
        <v>-2.4699085746859311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63526</v>
      </c>
      <c r="G41" s="221"/>
      <c r="H41" s="222"/>
      <c r="I41" s="223">
        <f>I19-I37</f>
        <v>-49129</v>
      </c>
      <c r="J41" s="224">
        <f t="shared" si="6"/>
        <v>-1.2930448411325286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63526</v>
      </c>
      <c r="G42" s="230"/>
      <c r="H42" s="204"/>
      <c r="I42" s="231">
        <v>0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83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233306</v>
      </c>
      <c r="E5" s="146">
        <v>210875</v>
      </c>
      <c r="F5" s="146">
        <v>143488</v>
      </c>
      <c r="G5" s="148">
        <f>IF(D5=0,0,F5/D5)</f>
        <v>0.61502061670081354</v>
      </c>
      <c r="H5" s="149">
        <f>F5-D5</f>
        <v>-89818</v>
      </c>
      <c r="I5" s="150">
        <v>133755</v>
      </c>
      <c r="J5" s="151">
        <f>IF(I5=0,0,F5/I5)</f>
        <v>1.0727673731823109</v>
      </c>
    </row>
    <row r="6" spans="1:12" ht="21.95" customHeight="1" x14ac:dyDescent="0.15">
      <c r="A6" s="285"/>
      <c r="B6" s="288"/>
      <c r="C6" s="152" t="s">
        <v>13</v>
      </c>
      <c r="D6" s="153">
        <v>227820</v>
      </c>
      <c r="E6" s="153">
        <v>228797</v>
      </c>
      <c r="F6" s="153">
        <v>235065</v>
      </c>
      <c r="G6" s="155">
        <f t="shared" ref="G6:G15" si="0">IF(D6=0,0,F6/D6)</f>
        <v>1.0318014221754017</v>
      </c>
      <c r="H6" s="156">
        <f t="shared" ref="H6:H15" si="1">F6-D6</f>
        <v>7245</v>
      </c>
      <c r="I6" s="157">
        <v>219770</v>
      </c>
      <c r="J6" s="158">
        <f t="shared" ref="J6:J18" si="2">IF(I6=0,0,F6/I6)</f>
        <v>1.0695954861901078</v>
      </c>
    </row>
    <row r="7" spans="1:12" ht="21.95" customHeight="1" x14ac:dyDescent="0.15">
      <c r="A7" s="285"/>
      <c r="B7" s="288"/>
      <c r="C7" s="152" t="s">
        <v>14</v>
      </c>
      <c r="D7" s="153">
        <v>22597</v>
      </c>
      <c r="E7" s="153">
        <v>22597</v>
      </c>
      <c r="F7" s="153">
        <v>29912</v>
      </c>
      <c r="G7" s="155">
        <f t="shared" si="0"/>
        <v>1.3237155374607248</v>
      </c>
      <c r="H7" s="156">
        <f t="shared" si="1"/>
        <v>7315</v>
      </c>
      <c r="I7" s="157">
        <v>18740</v>
      </c>
      <c r="J7" s="158">
        <f t="shared" si="2"/>
        <v>1.5961579509071504</v>
      </c>
    </row>
    <row r="8" spans="1:12" ht="21.95" customHeight="1" x14ac:dyDescent="0.15">
      <c r="A8" s="285"/>
      <c r="B8" s="288"/>
      <c r="C8" s="152" t="s">
        <v>15</v>
      </c>
      <c r="D8" s="153">
        <v>146361</v>
      </c>
      <c r="E8" s="153">
        <v>146361</v>
      </c>
      <c r="F8" s="153">
        <v>146642</v>
      </c>
      <c r="G8" s="155">
        <f t="shared" si="0"/>
        <v>1.0019199103586338</v>
      </c>
      <c r="H8" s="156">
        <f t="shared" si="1"/>
        <v>281</v>
      </c>
      <c r="I8" s="157">
        <v>176994</v>
      </c>
      <c r="J8" s="158">
        <f t="shared" si="2"/>
        <v>0.82851396092522911</v>
      </c>
    </row>
    <row r="9" spans="1:12" ht="21.95" customHeight="1" x14ac:dyDescent="0.15">
      <c r="A9" s="285"/>
      <c r="B9" s="288"/>
      <c r="C9" s="152" t="s">
        <v>16</v>
      </c>
      <c r="D9" s="153">
        <v>51445</v>
      </c>
      <c r="E9" s="153">
        <v>51595</v>
      </c>
      <c r="F9" s="153">
        <v>50315</v>
      </c>
      <c r="G9" s="155">
        <f t="shared" si="0"/>
        <v>0.97803479444066477</v>
      </c>
      <c r="H9" s="156">
        <f t="shared" si="1"/>
        <v>-1130</v>
      </c>
      <c r="I9" s="157">
        <v>45022</v>
      </c>
      <c r="J9" s="158">
        <f t="shared" si="2"/>
        <v>1.1175647461241172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218241</v>
      </c>
      <c r="E11" s="153">
        <v>218241</v>
      </c>
      <c r="F11" s="153">
        <v>223627</v>
      </c>
      <c r="G11" s="155">
        <f t="shared" si="0"/>
        <v>1.0246791391168479</v>
      </c>
      <c r="H11" s="156">
        <f t="shared" si="1"/>
        <v>5386</v>
      </c>
      <c r="I11" s="157">
        <v>213649</v>
      </c>
      <c r="J11" s="158">
        <f t="shared" si="2"/>
        <v>1.0467027694957618</v>
      </c>
    </row>
    <row r="12" spans="1:12" ht="21.95" customHeight="1" x14ac:dyDescent="0.15">
      <c r="A12" s="285"/>
      <c r="B12" s="288"/>
      <c r="C12" s="152" t="s">
        <v>19</v>
      </c>
      <c r="D12" s="153">
        <v>96204</v>
      </c>
      <c r="E12" s="153">
        <v>92632</v>
      </c>
      <c r="F12" s="153">
        <v>89348</v>
      </c>
      <c r="G12" s="155">
        <f t="shared" si="0"/>
        <v>0.92873477194295451</v>
      </c>
      <c r="H12" s="156">
        <f t="shared" si="1"/>
        <v>-6856</v>
      </c>
      <c r="I12" s="157">
        <v>95650</v>
      </c>
      <c r="J12" s="158">
        <f t="shared" si="2"/>
        <v>0.93411395713538947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5722</v>
      </c>
      <c r="E13" s="153">
        <v>5105</v>
      </c>
      <c r="F13" s="153">
        <v>2656</v>
      </c>
      <c r="G13" s="155">
        <f t="shared" si="0"/>
        <v>0.46417336595595943</v>
      </c>
      <c r="H13" s="156">
        <f t="shared" si="1"/>
        <v>-3066</v>
      </c>
      <c r="I13" s="157">
        <v>2471</v>
      </c>
      <c r="J13" s="158">
        <f t="shared" si="2"/>
        <v>1.0748684743019021</v>
      </c>
    </row>
    <row r="14" spans="1:12" ht="21.95" customHeight="1" x14ac:dyDescent="0.15">
      <c r="A14" s="285"/>
      <c r="B14" s="288"/>
      <c r="C14" s="160" t="s">
        <v>21</v>
      </c>
      <c r="D14" s="161">
        <v>409</v>
      </c>
      <c r="E14" s="161">
        <v>409</v>
      </c>
      <c r="F14" s="161">
        <v>521</v>
      </c>
      <c r="G14" s="163">
        <f t="shared" si="0"/>
        <v>1.2738386308068459</v>
      </c>
      <c r="H14" s="164">
        <f t="shared" si="1"/>
        <v>112</v>
      </c>
      <c r="I14" s="165">
        <v>636</v>
      </c>
      <c r="J14" s="166">
        <f t="shared" si="2"/>
        <v>0.8191823899371069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1002105</v>
      </c>
      <c r="E15" s="168">
        <f t="shared" ref="E15:F15" si="3">SUM(E5:E14)</f>
        <v>976612</v>
      </c>
      <c r="F15" s="169">
        <f t="shared" si="3"/>
        <v>921574</v>
      </c>
      <c r="G15" s="170">
        <f t="shared" si="0"/>
        <v>0.91963816166968526</v>
      </c>
      <c r="H15" s="171">
        <f t="shared" si="1"/>
        <v>-80531</v>
      </c>
      <c r="I15" s="172">
        <f>SUM(I5:I14)</f>
        <v>906687</v>
      </c>
      <c r="J15" s="173">
        <f t="shared" si="2"/>
        <v>1.0164191170712715</v>
      </c>
    </row>
    <row r="16" spans="1:12" ht="21.95" customHeight="1" x14ac:dyDescent="0.15">
      <c r="A16" s="285"/>
      <c r="B16" s="174" t="s">
        <v>23</v>
      </c>
      <c r="C16" s="175"/>
      <c r="D16" s="176">
        <v>1</v>
      </c>
      <c r="E16" s="176">
        <v>1</v>
      </c>
      <c r="F16" s="176">
        <v>0</v>
      </c>
      <c r="G16" s="178"/>
      <c r="H16" s="179"/>
      <c r="I16" s="180">
        <v>56417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2</v>
      </c>
      <c r="E17" s="176">
        <v>37588</v>
      </c>
      <c r="F17" s="176">
        <v>37588</v>
      </c>
      <c r="G17" s="178"/>
      <c r="H17" s="179"/>
      <c r="I17" s="180">
        <v>34846</v>
      </c>
      <c r="J17" s="181">
        <f t="shared" si="2"/>
        <v>1.0786890891350513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1002108</v>
      </c>
      <c r="E19" s="248">
        <f t="shared" ref="E19:F19" si="4">SUM(E16:E18)+E15</f>
        <v>1014201</v>
      </c>
      <c r="F19" s="248">
        <f t="shared" si="4"/>
        <v>959162</v>
      </c>
      <c r="G19" s="194">
        <f>IF(D19=0,0,F19/D19)</f>
        <v>0.95714433973184532</v>
      </c>
      <c r="H19" s="195">
        <f>F19-D19</f>
        <v>-42946</v>
      </c>
      <c r="I19" s="196">
        <f>SUM(I16:I18)+I15</f>
        <v>997950</v>
      </c>
      <c r="J19" s="197">
        <f>IF(I19=0,0,F19/I19)</f>
        <v>0.96113232125858006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33774</v>
      </c>
      <c r="E23" s="146">
        <v>31494</v>
      </c>
      <c r="F23" s="146">
        <v>27998</v>
      </c>
      <c r="G23" s="148">
        <f t="shared" ref="G23:G32" si="5">IF(D23=0,0,F23/D23)</f>
        <v>0.82898087286078048</v>
      </c>
      <c r="H23" s="149">
        <f>D23-F23</f>
        <v>5776</v>
      </c>
      <c r="I23" s="150">
        <v>34062</v>
      </c>
      <c r="J23" s="151">
        <f t="shared" ref="J23:J43" si="6">IF(I23=0,0,F23/I23)</f>
        <v>0.82197169866713637</v>
      </c>
    </row>
    <row r="24" spans="1:10" ht="21.95" customHeight="1" x14ac:dyDescent="0.15">
      <c r="A24" s="285"/>
      <c r="B24" s="288"/>
      <c r="C24" s="152" t="s">
        <v>32</v>
      </c>
      <c r="D24" s="153">
        <v>580962</v>
      </c>
      <c r="E24" s="153">
        <v>580962</v>
      </c>
      <c r="F24" s="153">
        <v>533011</v>
      </c>
      <c r="G24" s="155">
        <f t="shared" si="5"/>
        <v>0.91746276004282556</v>
      </c>
      <c r="H24" s="156">
        <f t="shared" ref="H24:H33" si="7">D24-F24</f>
        <v>47951</v>
      </c>
      <c r="I24" s="157">
        <v>554096</v>
      </c>
      <c r="J24" s="158">
        <f t="shared" si="6"/>
        <v>0.96194702722993852</v>
      </c>
    </row>
    <row r="25" spans="1:10" ht="21.95" customHeight="1" x14ac:dyDescent="0.15">
      <c r="A25" s="285"/>
      <c r="B25" s="288"/>
      <c r="C25" s="152" t="s">
        <v>33</v>
      </c>
      <c r="D25" s="153">
        <v>102739</v>
      </c>
      <c r="E25" s="153">
        <v>102739</v>
      </c>
      <c r="F25" s="153">
        <v>102330</v>
      </c>
      <c r="G25" s="155">
        <f t="shared" si="5"/>
        <v>0.99601903853453899</v>
      </c>
      <c r="H25" s="156">
        <f t="shared" si="7"/>
        <v>409</v>
      </c>
      <c r="I25" s="157">
        <v>96411</v>
      </c>
      <c r="J25" s="158">
        <f t="shared" si="6"/>
        <v>1.0613934094657249</v>
      </c>
    </row>
    <row r="26" spans="1:10" ht="21.95" customHeight="1" x14ac:dyDescent="0.15">
      <c r="A26" s="285"/>
      <c r="B26" s="288"/>
      <c r="C26" s="152" t="s">
        <v>34</v>
      </c>
      <c r="D26" s="153">
        <v>63</v>
      </c>
      <c r="E26" s="153">
        <v>75</v>
      </c>
      <c r="F26" s="153">
        <v>75</v>
      </c>
      <c r="G26" s="155">
        <f t="shared" si="5"/>
        <v>1.1904761904761905</v>
      </c>
      <c r="H26" s="156">
        <f t="shared" si="7"/>
        <v>-12</v>
      </c>
      <c r="I26" s="157">
        <v>58</v>
      </c>
      <c r="J26" s="158">
        <f t="shared" si="6"/>
        <v>1.2931034482758621</v>
      </c>
    </row>
    <row r="27" spans="1:10" ht="21.95" customHeight="1" x14ac:dyDescent="0.15">
      <c r="A27" s="285"/>
      <c r="B27" s="288"/>
      <c r="C27" s="152" t="s">
        <v>35</v>
      </c>
      <c r="D27" s="153">
        <v>6</v>
      </c>
      <c r="E27" s="153">
        <v>6</v>
      </c>
      <c r="F27" s="153">
        <v>3</v>
      </c>
      <c r="G27" s="155">
        <f t="shared" si="5"/>
        <v>0.5</v>
      </c>
      <c r="H27" s="156">
        <f t="shared" si="7"/>
        <v>3</v>
      </c>
      <c r="I27" s="157">
        <v>4</v>
      </c>
      <c r="J27" s="158">
        <f t="shared" si="6"/>
        <v>0.75</v>
      </c>
    </row>
    <row r="28" spans="1:10" ht="21.95" customHeight="1" x14ac:dyDescent="0.15">
      <c r="A28" s="285"/>
      <c r="B28" s="288"/>
      <c r="C28" s="152" t="s">
        <v>36</v>
      </c>
      <c r="D28" s="153">
        <v>34720</v>
      </c>
      <c r="E28" s="153">
        <v>34720</v>
      </c>
      <c r="F28" s="153">
        <v>34649</v>
      </c>
      <c r="G28" s="155">
        <f t="shared" si="5"/>
        <v>0.997955069124424</v>
      </c>
      <c r="H28" s="156">
        <f t="shared" si="7"/>
        <v>71</v>
      </c>
      <c r="I28" s="157">
        <v>39069</v>
      </c>
      <c r="J28" s="158">
        <f t="shared" si="6"/>
        <v>0.88686682536026007</v>
      </c>
    </row>
    <row r="29" spans="1:10" ht="21.95" customHeight="1" x14ac:dyDescent="0.15">
      <c r="A29" s="285"/>
      <c r="B29" s="288"/>
      <c r="C29" s="152" t="s">
        <v>37</v>
      </c>
      <c r="D29" s="153">
        <v>231566</v>
      </c>
      <c r="E29" s="153">
        <v>231566</v>
      </c>
      <c r="F29" s="153">
        <v>205288</v>
      </c>
      <c r="G29" s="155">
        <f t="shared" si="5"/>
        <v>0.88652047364466291</v>
      </c>
      <c r="H29" s="156">
        <f t="shared" si="7"/>
        <v>26278</v>
      </c>
      <c r="I29" s="157">
        <v>218635</v>
      </c>
      <c r="J29" s="158">
        <f t="shared" si="6"/>
        <v>0.93895304960322001</v>
      </c>
    </row>
    <row r="30" spans="1:10" ht="21.95" customHeight="1" x14ac:dyDescent="0.15">
      <c r="A30" s="285"/>
      <c r="B30" s="288"/>
      <c r="C30" s="152" t="s">
        <v>38</v>
      </c>
      <c r="D30" s="153">
        <v>10147</v>
      </c>
      <c r="E30" s="153">
        <v>10147</v>
      </c>
      <c r="F30" s="153">
        <v>6984</v>
      </c>
      <c r="G30" s="155">
        <f t="shared" si="5"/>
        <v>0.68828225091159945</v>
      </c>
      <c r="H30" s="156">
        <f t="shared" si="7"/>
        <v>3163</v>
      </c>
      <c r="I30" s="157">
        <v>6997</v>
      </c>
      <c r="J30" s="158">
        <f t="shared" si="6"/>
        <v>0.99814206088323565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8129</v>
      </c>
      <c r="E32" s="153">
        <v>22490</v>
      </c>
      <c r="F32" s="153">
        <v>15289</v>
      </c>
      <c r="G32" s="155">
        <f t="shared" si="5"/>
        <v>1.8807971460204207</v>
      </c>
      <c r="H32" s="156">
        <f t="shared" si="7"/>
        <v>-7160</v>
      </c>
      <c r="I32" s="157">
        <v>10819</v>
      </c>
      <c r="J32" s="158">
        <f t="shared" si="6"/>
        <v>1.413162029762455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1002106</v>
      </c>
      <c r="E33" s="168">
        <f>SUM(E23:E32)</f>
        <v>1014199</v>
      </c>
      <c r="F33" s="169">
        <f>SUM(F23:F32)</f>
        <v>925627</v>
      </c>
      <c r="G33" s="170">
        <f>IF(D33=0,0,F33/D33)</f>
        <v>0.923681726284445</v>
      </c>
      <c r="H33" s="171">
        <f t="shared" si="7"/>
        <v>76479</v>
      </c>
      <c r="I33" s="172">
        <f>SUM(I23:I32)</f>
        <v>960151</v>
      </c>
      <c r="J33" s="173">
        <f t="shared" si="6"/>
        <v>0.96404315571196619</v>
      </c>
    </row>
    <row r="34" spans="1:10" ht="21.95" customHeight="1" x14ac:dyDescent="0.15">
      <c r="A34" s="285"/>
      <c r="B34" s="174" t="s">
        <v>42</v>
      </c>
      <c r="C34" s="160"/>
      <c r="D34" s="161">
        <v>1</v>
      </c>
      <c r="E34" s="161">
        <v>1</v>
      </c>
      <c r="F34" s="161">
        <v>0</v>
      </c>
      <c r="G34" s="203"/>
      <c r="H34" s="204"/>
      <c r="I34" s="180">
        <v>212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1</v>
      </c>
      <c r="E35" s="161">
        <v>1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1002108</v>
      </c>
      <c r="E37" s="248">
        <f>SUM(E34:E36)+E33</f>
        <v>1014201</v>
      </c>
      <c r="F37" s="248">
        <f>SUM(F34:F36)+F33</f>
        <v>925627</v>
      </c>
      <c r="G37" s="194">
        <f>IF(D37=0,0,F37/D37)</f>
        <v>0.92367988280704272</v>
      </c>
      <c r="H37" s="195">
        <f>D37-F37</f>
        <v>76481</v>
      </c>
      <c r="I37" s="207">
        <f>SUM(I34:I36)+I33</f>
        <v>960363</v>
      </c>
      <c r="J37" s="208">
        <f t="shared" si="6"/>
        <v>0.96383034331809947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-4053</v>
      </c>
      <c r="G39" s="213"/>
      <c r="H39" s="214"/>
      <c r="I39" s="215">
        <f>I15-I33</f>
        <v>-53464</v>
      </c>
      <c r="J39" s="216">
        <f t="shared" si="6"/>
        <v>7.5808020350142155E-2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33535</v>
      </c>
      <c r="G41" s="221"/>
      <c r="H41" s="222"/>
      <c r="I41" s="223">
        <f>I19-I37</f>
        <v>37587</v>
      </c>
      <c r="J41" s="224">
        <f t="shared" si="6"/>
        <v>0.89219677015989574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33535</v>
      </c>
      <c r="G42" s="230"/>
      <c r="H42" s="204"/>
      <c r="I42" s="231">
        <v>37587</v>
      </c>
      <c r="J42" s="232">
        <f t="shared" si="6"/>
        <v>0.89219677015989574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245" t="s">
        <v>95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1477011</v>
      </c>
      <c r="E5" s="146">
        <v>1449632</v>
      </c>
      <c r="F5" s="146">
        <v>1453886</v>
      </c>
      <c r="G5" s="148">
        <f>IF(D5=0,0,F5/D5)</f>
        <v>0.98434337997482757</v>
      </c>
      <c r="H5" s="149">
        <f>F5-D5</f>
        <v>-23125</v>
      </c>
      <c r="I5" s="150">
        <v>1476257</v>
      </c>
      <c r="J5" s="151">
        <f>IF(I5=0,0,F5/I5)</f>
        <v>0.98484613451451886</v>
      </c>
    </row>
    <row r="6" spans="1:12" ht="21.95" customHeight="1" x14ac:dyDescent="0.15">
      <c r="A6" s="285"/>
      <c r="B6" s="288"/>
      <c r="C6" s="152" t="s">
        <v>13</v>
      </c>
      <c r="D6" s="153">
        <v>1634045</v>
      </c>
      <c r="E6" s="153">
        <v>1793217</v>
      </c>
      <c r="F6" s="153">
        <v>1793219</v>
      </c>
      <c r="G6" s="155">
        <f t="shared" ref="G6:G15" si="0">IF(D6=0,0,F6/D6)</f>
        <v>1.0974110260121355</v>
      </c>
      <c r="H6" s="156">
        <f t="shared" ref="H6:H15" si="1">F6-D6</f>
        <v>159174</v>
      </c>
      <c r="I6" s="157">
        <v>1752201</v>
      </c>
      <c r="J6" s="158">
        <f t="shared" ref="J6:J18" si="2">IF(I6=0,0,F6/I6)</f>
        <v>1.0234094147874588</v>
      </c>
    </row>
    <row r="7" spans="1:12" ht="21.95" customHeight="1" x14ac:dyDescent="0.15">
      <c r="A7" s="285"/>
      <c r="B7" s="288"/>
      <c r="C7" s="152" t="s">
        <v>14</v>
      </c>
      <c r="D7" s="153">
        <v>176098</v>
      </c>
      <c r="E7" s="153">
        <v>100848</v>
      </c>
      <c r="F7" s="153">
        <v>100847</v>
      </c>
      <c r="G7" s="155">
        <f t="shared" si="0"/>
        <v>0.57267544208338539</v>
      </c>
      <c r="H7" s="156">
        <f t="shared" si="1"/>
        <v>-75251</v>
      </c>
      <c r="I7" s="157">
        <v>191614</v>
      </c>
      <c r="J7" s="158">
        <f t="shared" si="2"/>
        <v>0.52630287974782641</v>
      </c>
    </row>
    <row r="8" spans="1:12" ht="21.95" customHeight="1" x14ac:dyDescent="0.15">
      <c r="A8" s="285"/>
      <c r="B8" s="288"/>
      <c r="C8" s="152" t="s">
        <v>15</v>
      </c>
      <c r="D8" s="153">
        <v>2041925</v>
      </c>
      <c r="E8" s="153">
        <v>2042428</v>
      </c>
      <c r="F8" s="153">
        <v>2042429</v>
      </c>
      <c r="G8" s="155">
        <f t="shared" si="0"/>
        <v>1.0002468259118233</v>
      </c>
      <c r="H8" s="156">
        <f t="shared" si="1"/>
        <v>504</v>
      </c>
      <c r="I8" s="157">
        <v>1984472</v>
      </c>
      <c r="J8" s="158">
        <f t="shared" si="2"/>
        <v>1.029205249557565</v>
      </c>
    </row>
    <row r="9" spans="1:12" ht="21.95" customHeight="1" x14ac:dyDescent="0.15">
      <c r="A9" s="285"/>
      <c r="B9" s="288"/>
      <c r="C9" s="152" t="s">
        <v>16</v>
      </c>
      <c r="D9" s="153">
        <v>464248</v>
      </c>
      <c r="E9" s="153">
        <v>395024</v>
      </c>
      <c r="F9" s="153">
        <v>395026</v>
      </c>
      <c r="G9" s="155">
        <f t="shared" si="0"/>
        <v>0.85089434957178056</v>
      </c>
      <c r="H9" s="156">
        <f t="shared" si="1"/>
        <v>-69222</v>
      </c>
      <c r="I9" s="157">
        <v>363662</v>
      </c>
      <c r="J9" s="158">
        <f t="shared" si="2"/>
        <v>1.0862449197331587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1881229</v>
      </c>
      <c r="E11" s="153">
        <v>1741684</v>
      </c>
      <c r="F11" s="153">
        <v>1741685</v>
      </c>
      <c r="G11" s="155">
        <f t="shared" si="0"/>
        <v>0.92582295935263592</v>
      </c>
      <c r="H11" s="156">
        <f t="shared" si="1"/>
        <v>-139544</v>
      </c>
      <c r="I11" s="157">
        <v>1740048</v>
      </c>
      <c r="J11" s="158">
        <f t="shared" si="2"/>
        <v>1.0009407786451867</v>
      </c>
    </row>
    <row r="12" spans="1:12" ht="21.95" customHeight="1" x14ac:dyDescent="0.15">
      <c r="A12" s="285"/>
      <c r="B12" s="288"/>
      <c r="C12" s="152" t="s">
        <v>19</v>
      </c>
      <c r="D12" s="153">
        <v>569417</v>
      </c>
      <c r="E12" s="153">
        <v>631107</v>
      </c>
      <c r="F12" s="153">
        <v>627336</v>
      </c>
      <c r="G12" s="155">
        <f t="shared" si="0"/>
        <v>1.1017163168644422</v>
      </c>
      <c r="H12" s="156">
        <f t="shared" si="1"/>
        <v>57919</v>
      </c>
      <c r="I12" s="157">
        <v>625406</v>
      </c>
      <c r="J12" s="158">
        <f t="shared" si="2"/>
        <v>1.0030859953374287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71324</v>
      </c>
      <c r="E13" s="153">
        <v>70685</v>
      </c>
      <c r="F13" s="153">
        <v>70683</v>
      </c>
      <c r="G13" s="155">
        <f t="shared" si="0"/>
        <v>0.99101284280186197</v>
      </c>
      <c r="H13" s="156">
        <f t="shared" si="1"/>
        <v>-641</v>
      </c>
      <c r="I13" s="157">
        <v>61887</v>
      </c>
      <c r="J13" s="158">
        <f t="shared" si="2"/>
        <v>1.1421300111493529</v>
      </c>
    </row>
    <row r="14" spans="1:12" ht="21.95" customHeight="1" x14ac:dyDescent="0.15">
      <c r="A14" s="285"/>
      <c r="B14" s="288"/>
      <c r="C14" s="160" t="s">
        <v>21</v>
      </c>
      <c r="D14" s="161">
        <v>513831</v>
      </c>
      <c r="E14" s="161">
        <v>304762</v>
      </c>
      <c r="F14" s="161">
        <v>8373</v>
      </c>
      <c r="G14" s="163">
        <f t="shared" si="0"/>
        <v>1.6295241042288224E-2</v>
      </c>
      <c r="H14" s="164">
        <f t="shared" si="1"/>
        <v>-505458</v>
      </c>
      <c r="I14" s="165">
        <v>14917</v>
      </c>
      <c r="J14" s="166">
        <f t="shared" si="2"/>
        <v>0.56130589260575181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8829128</v>
      </c>
      <c r="E15" s="168">
        <f t="shared" ref="E15:F15" si="3">SUM(E5:E14)</f>
        <v>8529387</v>
      </c>
      <c r="F15" s="169">
        <f t="shared" si="3"/>
        <v>8233484</v>
      </c>
      <c r="G15" s="170">
        <f t="shared" si="0"/>
        <v>0.93253648604935846</v>
      </c>
      <c r="H15" s="171">
        <f t="shared" si="1"/>
        <v>-595644</v>
      </c>
      <c r="I15" s="172">
        <f>SUM(I5:I14)</f>
        <v>8210464</v>
      </c>
      <c r="J15" s="173">
        <f t="shared" si="2"/>
        <v>1.0028037392283797</v>
      </c>
    </row>
    <row r="16" spans="1:12" ht="21.95" customHeight="1" x14ac:dyDescent="0.15">
      <c r="A16" s="285"/>
      <c r="B16" s="174" t="s">
        <v>23</v>
      </c>
      <c r="C16" s="175"/>
      <c r="D16" s="176">
        <v>215118</v>
      </c>
      <c r="E16" s="176">
        <v>215118</v>
      </c>
      <c r="F16" s="176">
        <v>215118</v>
      </c>
      <c r="G16" s="178"/>
      <c r="H16" s="179"/>
      <c r="I16" s="180">
        <v>143675</v>
      </c>
      <c r="J16" s="181">
        <f t="shared" si="2"/>
        <v>1.4972542195928311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1</v>
      </c>
      <c r="F17" s="176">
        <v>0</v>
      </c>
      <c r="G17" s="178"/>
      <c r="H17" s="179"/>
      <c r="I17" s="180">
        <v>0</v>
      </c>
      <c r="J17" s="181">
        <f t="shared" si="2"/>
        <v>0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9044247</v>
      </c>
      <c r="E19" s="248">
        <f t="shared" ref="E19:F19" si="4">SUM(E16:E18)+E15</f>
        <v>8744506</v>
      </c>
      <c r="F19" s="248">
        <f t="shared" si="4"/>
        <v>8448602</v>
      </c>
      <c r="G19" s="194">
        <f>IF(D19=0,0,F19/D19)</f>
        <v>0.93414100698488223</v>
      </c>
      <c r="H19" s="195">
        <f>F19-D19</f>
        <v>-595645</v>
      </c>
      <c r="I19" s="196">
        <f>SUM(I16:I18)+I15</f>
        <v>8354139</v>
      </c>
      <c r="J19" s="197">
        <f>IF(I19=0,0,F19/I19)</f>
        <v>1.0113073292172898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128397</v>
      </c>
      <c r="E23" s="146">
        <v>120680</v>
      </c>
      <c r="F23" s="146">
        <v>116929</v>
      </c>
      <c r="G23" s="148">
        <f t="shared" ref="G23:G32" si="5">IF(D23=0,0,F23/D23)</f>
        <v>0.91068327141599881</v>
      </c>
      <c r="H23" s="149">
        <f>D23-F23</f>
        <v>11468</v>
      </c>
      <c r="I23" s="150">
        <v>119540</v>
      </c>
      <c r="J23" s="151">
        <f t="shared" ref="J23:J43" si="6">IF(I23=0,0,F23/I23)</f>
        <v>0.97815793876526691</v>
      </c>
    </row>
    <row r="24" spans="1:10" ht="21.95" customHeight="1" x14ac:dyDescent="0.15">
      <c r="A24" s="285"/>
      <c r="B24" s="288"/>
      <c r="C24" s="152" t="s">
        <v>32</v>
      </c>
      <c r="D24" s="153">
        <v>5170205</v>
      </c>
      <c r="E24" s="153">
        <v>4822295</v>
      </c>
      <c r="F24" s="153">
        <v>4819758</v>
      </c>
      <c r="G24" s="155">
        <f t="shared" si="5"/>
        <v>0.93221796814633073</v>
      </c>
      <c r="H24" s="156">
        <f t="shared" ref="H24:H33" si="7">D24-F24</f>
        <v>350447</v>
      </c>
      <c r="I24" s="157">
        <v>4998783</v>
      </c>
      <c r="J24" s="158">
        <f t="shared" si="6"/>
        <v>0.96418628294126796</v>
      </c>
    </row>
    <row r="25" spans="1:10" ht="21.95" customHeight="1" x14ac:dyDescent="0.15">
      <c r="A25" s="285"/>
      <c r="B25" s="288"/>
      <c r="C25" s="152" t="s">
        <v>33</v>
      </c>
      <c r="D25" s="153">
        <v>851268</v>
      </c>
      <c r="E25" s="153">
        <v>851330</v>
      </c>
      <c r="F25" s="153">
        <v>851329</v>
      </c>
      <c r="G25" s="155">
        <f t="shared" si="5"/>
        <v>1.0000716578092916</v>
      </c>
      <c r="H25" s="156">
        <f t="shared" si="7"/>
        <v>-61</v>
      </c>
      <c r="I25" s="157">
        <v>892734</v>
      </c>
      <c r="J25" s="158">
        <f t="shared" si="6"/>
        <v>0.95362000327085117</v>
      </c>
    </row>
    <row r="26" spans="1:10" ht="21.95" customHeight="1" x14ac:dyDescent="0.15">
      <c r="A26" s="285"/>
      <c r="B26" s="288"/>
      <c r="C26" s="152" t="s">
        <v>34</v>
      </c>
      <c r="D26" s="153">
        <v>455</v>
      </c>
      <c r="E26" s="153">
        <v>620</v>
      </c>
      <c r="F26" s="153">
        <v>623</v>
      </c>
      <c r="G26" s="155">
        <f t="shared" si="5"/>
        <v>1.3692307692307693</v>
      </c>
      <c r="H26" s="156">
        <f t="shared" si="7"/>
        <v>-168</v>
      </c>
      <c r="I26" s="157">
        <v>624</v>
      </c>
      <c r="J26" s="158">
        <f t="shared" si="6"/>
        <v>0.9983974358974359</v>
      </c>
    </row>
    <row r="27" spans="1:10" ht="21.95" customHeight="1" x14ac:dyDescent="0.15">
      <c r="A27" s="285"/>
      <c r="B27" s="288"/>
      <c r="C27" s="152" t="s">
        <v>35</v>
      </c>
      <c r="D27" s="153">
        <v>30</v>
      </c>
      <c r="E27" s="153">
        <v>30</v>
      </c>
      <c r="F27" s="153">
        <v>23</v>
      </c>
      <c r="G27" s="155">
        <f t="shared" si="5"/>
        <v>0.76666666666666672</v>
      </c>
      <c r="H27" s="156">
        <f t="shared" si="7"/>
        <v>7</v>
      </c>
      <c r="I27" s="157">
        <v>30</v>
      </c>
      <c r="J27" s="158">
        <f t="shared" si="6"/>
        <v>0.76666666666666672</v>
      </c>
    </row>
    <row r="28" spans="1:10" ht="21.95" customHeight="1" x14ac:dyDescent="0.15">
      <c r="A28" s="285"/>
      <c r="B28" s="288"/>
      <c r="C28" s="152" t="s">
        <v>36</v>
      </c>
      <c r="D28" s="153">
        <v>305694</v>
      </c>
      <c r="E28" s="153">
        <v>305102</v>
      </c>
      <c r="F28" s="153">
        <v>305102</v>
      </c>
      <c r="G28" s="155">
        <f t="shared" si="5"/>
        <v>0.99806342290002426</v>
      </c>
      <c r="H28" s="156">
        <f t="shared" si="7"/>
        <v>592</v>
      </c>
      <c r="I28" s="157">
        <v>325082</v>
      </c>
      <c r="J28" s="158">
        <f t="shared" si="6"/>
        <v>0.93853858411108582</v>
      </c>
    </row>
    <row r="29" spans="1:10" ht="21.95" customHeight="1" x14ac:dyDescent="0.15">
      <c r="A29" s="285"/>
      <c r="B29" s="288"/>
      <c r="C29" s="152" t="s">
        <v>37</v>
      </c>
      <c r="D29" s="153">
        <v>1956336</v>
      </c>
      <c r="E29" s="153">
        <v>1762471</v>
      </c>
      <c r="F29" s="153">
        <v>1762465</v>
      </c>
      <c r="G29" s="155">
        <f t="shared" si="5"/>
        <v>0.90090096997652758</v>
      </c>
      <c r="H29" s="156">
        <f t="shared" si="7"/>
        <v>193871</v>
      </c>
      <c r="I29" s="157">
        <v>1744910</v>
      </c>
      <c r="J29" s="158">
        <f t="shared" si="6"/>
        <v>1.0100606908092682</v>
      </c>
    </row>
    <row r="30" spans="1:10" ht="21.95" customHeight="1" x14ac:dyDescent="0.15">
      <c r="A30" s="285"/>
      <c r="B30" s="288"/>
      <c r="C30" s="152" t="s">
        <v>38</v>
      </c>
      <c r="D30" s="153">
        <v>77766</v>
      </c>
      <c r="E30" s="153">
        <v>69385</v>
      </c>
      <c r="F30" s="153">
        <v>68944</v>
      </c>
      <c r="G30" s="155">
        <f t="shared" si="5"/>
        <v>0.8865571072190932</v>
      </c>
      <c r="H30" s="156">
        <f t="shared" si="7"/>
        <v>8822</v>
      </c>
      <c r="I30" s="157">
        <v>66970</v>
      </c>
      <c r="J30" s="158">
        <f t="shared" si="6"/>
        <v>1.0294758847245036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6267</v>
      </c>
      <c r="E32" s="153">
        <v>45111</v>
      </c>
      <c r="F32" s="153">
        <v>43030</v>
      </c>
      <c r="G32" s="155">
        <f t="shared" si="5"/>
        <v>6.866124142332855</v>
      </c>
      <c r="H32" s="156">
        <f t="shared" si="7"/>
        <v>-36763</v>
      </c>
      <c r="I32" s="157">
        <v>66795</v>
      </c>
      <c r="J32" s="158">
        <f t="shared" si="6"/>
        <v>0.64420989595029565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8496418</v>
      </c>
      <c r="E33" s="168">
        <f>SUM(E23:E32)</f>
        <v>7977024</v>
      </c>
      <c r="F33" s="169">
        <f>SUM(F23:F32)</f>
        <v>7968203</v>
      </c>
      <c r="G33" s="170">
        <f>IF(D33=0,0,F33/D33)</f>
        <v>0.9378308600165387</v>
      </c>
      <c r="H33" s="171">
        <f t="shared" si="7"/>
        <v>528215</v>
      </c>
      <c r="I33" s="172">
        <f>SUM(I23:I32)</f>
        <v>8215468</v>
      </c>
      <c r="J33" s="173">
        <f t="shared" si="6"/>
        <v>0.96990250585846116</v>
      </c>
    </row>
    <row r="34" spans="1:10" ht="21.95" customHeight="1" x14ac:dyDescent="0.15">
      <c r="A34" s="285"/>
      <c r="B34" s="174" t="s">
        <v>42</v>
      </c>
      <c r="C34" s="160"/>
      <c r="D34" s="161">
        <v>10</v>
      </c>
      <c r="E34" s="161">
        <v>275027</v>
      </c>
      <c r="F34" s="161">
        <v>275026</v>
      </c>
      <c r="G34" s="203"/>
      <c r="H34" s="204"/>
      <c r="I34" s="180">
        <v>85123</v>
      </c>
      <c r="J34" s="181">
        <f t="shared" si="6"/>
        <v>3.2309246619597523</v>
      </c>
    </row>
    <row r="35" spans="1:10" ht="21.95" customHeight="1" x14ac:dyDescent="0.15">
      <c r="A35" s="285"/>
      <c r="B35" s="174" t="s">
        <v>43</v>
      </c>
      <c r="C35" s="175"/>
      <c r="D35" s="161">
        <v>542866</v>
      </c>
      <c r="E35" s="161">
        <v>490790</v>
      </c>
      <c r="F35" s="161">
        <v>490789</v>
      </c>
      <c r="G35" s="203"/>
      <c r="H35" s="204"/>
      <c r="I35" s="180">
        <v>542865</v>
      </c>
      <c r="J35" s="181">
        <f t="shared" si="6"/>
        <v>0.90407191474860227</v>
      </c>
    </row>
    <row r="36" spans="1:10" ht="21.95" customHeight="1" thickBot="1" x14ac:dyDescent="0.2">
      <c r="A36" s="285"/>
      <c r="B36" s="182" t="s">
        <v>44</v>
      </c>
      <c r="C36" s="183"/>
      <c r="D36" s="146">
        <v>4953</v>
      </c>
      <c r="E36" s="146">
        <v>1665</v>
      </c>
      <c r="F36" s="146">
        <v>1664</v>
      </c>
      <c r="G36" s="205"/>
      <c r="H36" s="206"/>
      <c r="I36" s="188">
        <v>1473</v>
      </c>
      <c r="J36" s="189">
        <f t="shared" si="6"/>
        <v>1.1296673455532926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9044247</v>
      </c>
      <c r="E37" s="248">
        <f>SUM(E34:E36)+E33</f>
        <v>8744506</v>
      </c>
      <c r="F37" s="248">
        <f>SUM(F34:F36)+F33</f>
        <v>8735682</v>
      </c>
      <c r="G37" s="194">
        <f>IF(D37=0,0,F37/D37)</f>
        <v>0.96588273186258622</v>
      </c>
      <c r="H37" s="195">
        <f>D37-F37</f>
        <v>308565</v>
      </c>
      <c r="I37" s="207">
        <f>SUM(I34:I36)+I33</f>
        <v>8844929</v>
      </c>
      <c r="J37" s="208">
        <f t="shared" si="6"/>
        <v>0.98764862894885874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265281</v>
      </c>
      <c r="G39" s="213"/>
      <c r="H39" s="214"/>
      <c r="I39" s="215">
        <f>I15-I33</f>
        <v>-5004</v>
      </c>
      <c r="J39" s="252">
        <f>IF(I39=0,0,F39/I39)</f>
        <v>-53.01378896882494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-287080</v>
      </c>
      <c r="G41" s="221"/>
      <c r="H41" s="222"/>
      <c r="I41" s="223">
        <f>I19-I37</f>
        <v>-490790</v>
      </c>
      <c r="J41" s="224">
        <f t="shared" si="6"/>
        <v>0.58493449336783554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31">
        <v>0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9.3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84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689742</v>
      </c>
      <c r="E5" s="146">
        <v>664324</v>
      </c>
      <c r="F5" s="146">
        <v>445179</v>
      </c>
      <c r="G5" s="148">
        <f>IF(D5=0,0,F5/D5)</f>
        <v>0.64542829057821616</v>
      </c>
      <c r="H5" s="149">
        <f>F5-D5</f>
        <v>-244563</v>
      </c>
      <c r="I5" s="150">
        <v>445990</v>
      </c>
      <c r="J5" s="151">
        <f>IF(I5=0,0,F5/I5)</f>
        <v>0.99818157357788295</v>
      </c>
    </row>
    <row r="6" spans="1:12" ht="21.95" customHeight="1" x14ac:dyDescent="0.15">
      <c r="A6" s="285"/>
      <c r="B6" s="288"/>
      <c r="C6" s="152" t="s">
        <v>13</v>
      </c>
      <c r="D6" s="153">
        <v>593520</v>
      </c>
      <c r="E6" s="153">
        <v>625712</v>
      </c>
      <c r="F6" s="153">
        <v>626063</v>
      </c>
      <c r="G6" s="155">
        <f t="shared" ref="G6:G15" si="0">IF(D6=0,0,F6/D6)</f>
        <v>1.0548305027631757</v>
      </c>
      <c r="H6" s="156">
        <f t="shared" ref="H6:H15" si="1">F6-D6</f>
        <v>32543</v>
      </c>
      <c r="I6" s="157">
        <v>527348</v>
      </c>
      <c r="J6" s="158">
        <f t="shared" ref="J6:J18" si="2">IF(I6=0,0,F6/I6)</f>
        <v>1.1871913802650242</v>
      </c>
    </row>
    <row r="7" spans="1:12" ht="21.95" customHeight="1" x14ac:dyDescent="0.15">
      <c r="A7" s="285"/>
      <c r="B7" s="288"/>
      <c r="C7" s="152" t="s">
        <v>14</v>
      </c>
      <c r="D7" s="153">
        <v>55452</v>
      </c>
      <c r="E7" s="153">
        <v>55452</v>
      </c>
      <c r="F7" s="153">
        <v>65349</v>
      </c>
      <c r="G7" s="155">
        <f t="shared" si="0"/>
        <v>1.1784786842674746</v>
      </c>
      <c r="H7" s="156">
        <f t="shared" si="1"/>
        <v>9897</v>
      </c>
      <c r="I7" s="157">
        <v>177743</v>
      </c>
      <c r="J7" s="158">
        <f t="shared" si="2"/>
        <v>0.36766004849698725</v>
      </c>
    </row>
    <row r="8" spans="1:12" ht="21.95" customHeight="1" x14ac:dyDescent="0.15">
      <c r="A8" s="285"/>
      <c r="B8" s="288"/>
      <c r="C8" s="152" t="s">
        <v>15</v>
      </c>
      <c r="D8" s="153">
        <v>886088</v>
      </c>
      <c r="E8" s="153">
        <v>886088</v>
      </c>
      <c r="F8" s="153">
        <v>886798</v>
      </c>
      <c r="G8" s="155">
        <f t="shared" si="0"/>
        <v>1.0008012748169481</v>
      </c>
      <c r="H8" s="156">
        <f t="shared" si="1"/>
        <v>710</v>
      </c>
      <c r="I8" s="157">
        <v>864912</v>
      </c>
      <c r="J8" s="158">
        <f t="shared" si="2"/>
        <v>1.0253043084151914</v>
      </c>
    </row>
    <row r="9" spans="1:12" ht="21.95" customHeight="1" x14ac:dyDescent="0.15">
      <c r="A9" s="285"/>
      <c r="B9" s="288"/>
      <c r="C9" s="152" t="s">
        <v>16</v>
      </c>
      <c r="D9" s="153">
        <v>171346</v>
      </c>
      <c r="E9" s="153">
        <v>169475</v>
      </c>
      <c r="F9" s="153">
        <v>148008</v>
      </c>
      <c r="G9" s="155">
        <f t="shared" si="0"/>
        <v>0.86379606176975243</v>
      </c>
      <c r="H9" s="156">
        <f t="shared" si="1"/>
        <v>-23338</v>
      </c>
      <c r="I9" s="157">
        <v>121158</v>
      </c>
      <c r="J9" s="158">
        <f t="shared" si="2"/>
        <v>1.2216114495122072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610589</v>
      </c>
      <c r="E11" s="153">
        <v>610589</v>
      </c>
      <c r="F11" s="153">
        <v>625333</v>
      </c>
      <c r="G11" s="155">
        <f t="shared" si="0"/>
        <v>1.0241471759235754</v>
      </c>
      <c r="H11" s="156">
        <f t="shared" si="1"/>
        <v>14744</v>
      </c>
      <c r="I11" s="157">
        <v>643182</v>
      </c>
      <c r="J11" s="158">
        <f t="shared" si="2"/>
        <v>0.97224891243847</v>
      </c>
    </row>
    <row r="12" spans="1:12" ht="21.95" customHeight="1" x14ac:dyDescent="0.15">
      <c r="A12" s="285"/>
      <c r="B12" s="288"/>
      <c r="C12" s="152" t="s">
        <v>19</v>
      </c>
      <c r="D12" s="153">
        <v>184939</v>
      </c>
      <c r="E12" s="153">
        <v>179154</v>
      </c>
      <c r="F12" s="153">
        <v>175353</v>
      </c>
      <c r="G12" s="155">
        <f t="shared" si="0"/>
        <v>0.94816669280141019</v>
      </c>
      <c r="H12" s="156">
        <f t="shared" si="1"/>
        <v>-9586</v>
      </c>
      <c r="I12" s="157">
        <v>167700</v>
      </c>
      <c r="J12" s="158">
        <f t="shared" si="2"/>
        <v>1.0456350626118067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0</v>
      </c>
      <c r="E13" s="153">
        <v>0</v>
      </c>
      <c r="F13" s="153">
        <v>0</v>
      </c>
      <c r="G13" s="155">
        <f t="shared" si="0"/>
        <v>0</v>
      </c>
      <c r="H13" s="156">
        <f t="shared" si="1"/>
        <v>0</v>
      </c>
      <c r="I13" s="157">
        <v>0</v>
      </c>
      <c r="J13" s="158">
        <f t="shared" si="2"/>
        <v>0</v>
      </c>
    </row>
    <row r="14" spans="1:12" ht="21.95" customHeight="1" x14ac:dyDescent="0.15">
      <c r="A14" s="285"/>
      <c r="B14" s="288"/>
      <c r="C14" s="160" t="s">
        <v>21</v>
      </c>
      <c r="D14" s="161">
        <v>134</v>
      </c>
      <c r="E14" s="161">
        <v>501</v>
      </c>
      <c r="F14" s="161">
        <v>11765</v>
      </c>
      <c r="G14" s="163">
        <f t="shared" si="0"/>
        <v>87.798507462686572</v>
      </c>
      <c r="H14" s="164">
        <f t="shared" si="1"/>
        <v>11631</v>
      </c>
      <c r="I14" s="165">
        <v>1821</v>
      </c>
      <c r="J14" s="166">
        <f t="shared" si="2"/>
        <v>6.4607358594179018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3191810</v>
      </c>
      <c r="E15" s="168">
        <f t="shared" ref="E15:F15" si="3">SUM(E5:E14)</f>
        <v>3191295</v>
      </c>
      <c r="F15" s="169">
        <f t="shared" si="3"/>
        <v>2983848</v>
      </c>
      <c r="G15" s="170">
        <f t="shared" si="0"/>
        <v>0.93484511922702163</v>
      </c>
      <c r="H15" s="171">
        <f t="shared" si="1"/>
        <v>-207962</v>
      </c>
      <c r="I15" s="172">
        <f>SUM(I5:I14)</f>
        <v>2949854</v>
      </c>
      <c r="J15" s="173">
        <f t="shared" si="2"/>
        <v>1.0115239601688761</v>
      </c>
    </row>
    <row r="16" spans="1:12" ht="21.95" customHeight="1" x14ac:dyDescent="0.15">
      <c r="A16" s="285"/>
      <c r="B16" s="174" t="s">
        <v>23</v>
      </c>
      <c r="C16" s="175"/>
      <c r="D16" s="176">
        <v>16945</v>
      </c>
      <c r="E16" s="176">
        <v>0</v>
      </c>
      <c r="F16" s="176">
        <v>0</v>
      </c>
      <c r="G16" s="178"/>
      <c r="H16" s="179"/>
      <c r="I16" s="180">
        <v>52000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0</v>
      </c>
      <c r="E17" s="176">
        <v>0</v>
      </c>
      <c r="F17" s="176">
        <v>195</v>
      </c>
      <c r="G17" s="178"/>
      <c r="H17" s="179"/>
      <c r="I17" s="180">
        <v>61983</v>
      </c>
      <c r="J17" s="181">
        <f t="shared" si="2"/>
        <v>3.1460239097817143E-3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3208755</v>
      </c>
      <c r="E19" s="248">
        <f t="shared" ref="E19:F19" si="4">SUM(E16:E18)+E15</f>
        <v>3191295</v>
      </c>
      <c r="F19" s="248">
        <f t="shared" si="4"/>
        <v>2984043</v>
      </c>
      <c r="G19" s="194">
        <f>IF(D19=0,0,F19/D19)</f>
        <v>0.92996910016501733</v>
      </c>
      <c r="H19" s="195">
        <f>F19-D19</f>
        <v>-224712</v>
      </c>
      <c r="I19" s="196">
        <f>SUM(I16:I18)+I15</f>
        <v>3063837</v>
      </c>
      <c r="J19" s="197">
        <f>IF(I19=0,0,F19/I19)</f>
        <v>0.97395618631147807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36261</v>
      </c>
      <c r="E23" s="146">
        <v>31051</v>
      </c>
      <c r="F23" s="146">
        <v>30074</v>
      </c>
      <c r="G23" s="148">
        <f t="shared" ref="G23:G32" si="5">IF(D23=0,0,F23/D23)</f>
        <v>0.82937591351589868</v>
      </c>
      <c r="H23" s="149">
        <f>D23-F23</f>
        <v>6187</v>
      </c>
      <c r="I23" s="150">
        <v>29408</v>
      </c>
      <c r="J23" s="151">
        <f t="shared" ref="J23:J43" si="6">IF(I23=0,0,F23/I23)</f>
        <v>1.0226468988030468</v>
      </c>
    </row>
    <row r="24" spans="1:10" ht="21.95" customHeight="1" x14ac:dyDescent="0.15">
      <c r="A24" s="285"/>
      <c r="B24" s="288"/>
      <c r="C24" s="152" t="s">
        <v>32</v>
      </c>
      <c r="D24" s="153">
        <v>2118818</v>
      </c>
      <c r="E24" s="153">
        <v>2144395</v>
      </c>
      <c r="F24" s="153">
        <v>1900023</v>
      </c>
      <c r="G24" s="155">
        <f t="shared" si="5"/>
        <v>0.89673723745975353</v>
      </c>
      <c r="H24" s="156">
        <f t="shared" ref="H24:H33" si="7">D24-F24</f>
        <v>218795</v>
      </c>
      <c r="I24" s="157">
        <v>2027474</v>
      </c>
      <c r="J24" s="158">
        <f t="shared" si="6"/>
        <v>0.93713803481573621</v>
      </c>
    </row>
    <row r="25" spans="1:10" ht="21.95" customHeight="1" x14ac:dyDescent="0.15">
      <c r="A25" s="285"/>
      <c r="B25" s="288"/>
      <c r="C25" s="152" t="s">
        <v>33</v>
      </c>
      <c r="D25" s="153">
        <v>261093</v>
      </c>
      <c r="E25" s="153">
        <v>261093</v>
      </c>
      <c r="F25" s="153">
        <v>259792</v>
      </c>
      <c r="G25" s="155">
        <f t="shared" si="5"/>
        <v>0.99501710118616737</v>
      </c>
      <c r="H25" s="156">
        <f t="shared" si="7"/>
        <v>1301</v>
      </c>
      <c r="I25" s="157">
        <v>264460</v>
      </c>
      <c r="J25" s="158">
        <f t="shared" si="6"/>
        <v>0.98234893745746044</v>
      </c>
    </row>
    <row r="26" spans="1:10" ht="21.95" customHeight="1" x14ac:dyDescent="0.15">
      <c r="A26" s="285"/>
      <c r="B26" s="288"/>
      <c r="C26" s="152" t="s">
        <v>34</v>
      </c>
      <c r="D26" s="153">
        <v>184</v>
      </c>
      <c r="E26" s="153">
        <v>189</v>
      </c>
      <c r="F26" s="153">
        <v>187</v>
      </c>
      <c r="G26" s="155">
        <f t="shared" si="5"/>
        <v>1.0163043478260869</v>
      </c>
      <c r="H26" s="156">
        <f t="shared" si="7"/>
        <v>-3</v>
      </c>
      <c r="I26" s="157">
        <v>174</v>
      </c>
      <c r="J26" s="158">
        <f t="shared" si="6"/>
        <v>1.0747126436781609</v>
      </c>
    </row>
    <row r="27" spans="1:10" ht="21.95" customHeight="1" x14ac:dyDescent="0.15">
      <c r="A27" s="285"/>
      <c r="B27" s="288"/>
      <c r="C27" s="152" t="s">
        <v>35</v>
      </c>
      <c r="D27" s="153">
        <v>10</v>
      </c>
      <c r="E27" s="153">
        <v>10</v>
      </c>
      <c r="F27" s="153">
        <v>9</v>
      </c>
      <c r="G27" s="155">
        <f t="shared" si="5"/>
        <v>0.9</v>
      </c>
      <c r="H27" s="156">
        <f t="shared" si="7"/>
        <v>1</v>
      </c>
      <c r="I27" s="157">
        <v>11</v>
      </c>
      <c r="J27" s="158">
        <f t="shared" si="6"/>
        <v>0.81818181818181823</v>
      </c>
    </row>
    <row r="28" spans="1:10" ht="21.95" customHeight="1" x14ac:dyDescent="0.15">
      <c r="A28" s="285"/>
      <c r="B28" s="288"/>
      <c r="C28" s="152" t="s">
        <v>36</v>
      </c>
      <c r="D28" s="153">
        <v>97763</v>
      </c>
      <c r="E28" s="153">
        <v>97763</v>
      </c>
      <c r="F28" s="153">
        <v>94984</v>
      </c>
      <c r="G28" s="155">
        <f t="shared" si="5"/>
        <v>0.9715741129057005</v>
      </c>
      <c r="H28" s="156">
        <f t="shared" si="7"/>
        <v>2779</v>
      </c>
      <c r="I28" s="157">
        <v>98116</v>
      </c>
      <c r="J28" s="158">
        <f t="shared" si="6"/>
        <v>0.96807860083982222</v>
      </c>
    </row>
    <row r="29" spans="1:10" ht="21.95" customHeight="1" x14ac:dyDescent="0.15">
      <c r="A29" s="285"/>
      <c r="B29" s="288"/>
      <c r="C29" s="152" t="s">
        <v>37</v>
      </c>
      <c r="D29" s="153">
        <v>633814</v>
      </c>
      <c r="E29" s="153">
        <v>633814</v>
      </c>
      <c r="F29" s="153">
        <v>568587</v>
      </c>
      <c r="G29" s="155">
        <f t="shared" si="5"/>
        <v>0.89708810471210798</v>
      </c>
      <c r="H29" s="156">
        <f t="shared" si="7"/>
        <v>65227</v>
      </c>
      <c r="I29" s="157">
        <v>575272</v>
      </c>
      <c r="J29" s="158">
        <f t="shared" si="6"/>
        <v>0.98837941008774977</v>
      </c>
    </row>
    <row r="30" spans="1:10" ht="21.95" customHeight="1" x14ac:dyDescent="0.15">
      <c r="A30" s="285"/>
      <c r="B30" s="288"/>
      <c r="C30" s="152" t="s">
        <v>38</v>
      </c>
      <c r="D30" s="153">
        <v>28521</v>
      </c>
      <c r="E30" s="153">
        <v>28521</v>
      </c>
      <c r="F30" s="153">
        <v>16184</v>
      </c>
      <c r="G30" s="155">
        <f t="shared" si="5"/>
        <v>0.56744153430805366</v>
      </c>
      <c r="H30" s="156">
        <f t="shared" si="7"/>
        <v>12337</v>
      </c>
      <c r="I30" s="157">
        <v>16127</v>
      </c>
      <c r="J30" s="158">
        <f t="shared" si="6"/>
        <v>1.0035344453401129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1650</v>
      </c>
      <c r="E32" s="153">
        <v>12684</v>
      </c>
      <c r="F32" s="153">
        <v>12335</v>
      </c>
      <c r="G32" s="155">
        <f t="shared" si="5"/>
        <v>7.4757575757575756</v>
      </c>
      <c r="H32" s="156">
        <f t="shared" si="7"/>
        <v>-10685</v>
      </c>
      <c r="I32" s="157">
        <v>52570</v>
      </c>
      <c r="J32" s="158">
        <f t="shared" si="6"/>
        <v>0.23463952824805021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3178114</v>
      </c>
      <c r="E33" s="168">
        <f>SUM(E23:E32)</f>
        <v>3209520</v>
      </c>
      <c r="F33" s="169">
        <f>SUM(F23:F32)</f>
        <v>2882175</v>
      </c>
      <c r="G33" s="170">
        <f>IF(D33=0,0,F33/D33)</f>
        <v>0.90688219491182509</v>
      </c>
      <c r="H33" s="171">
        <f t="shared" si="7"/>
        <v>295939</v>
      </c>
      <c r="I33" s="172">
        <f>SUM(I23:I32)</f>
        <v>3063612</v>
      </c>
      <c r="J33" s="173">
        <f t="shared" si="6"/>
        <v>0.94077676938202359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17</v>
      </c>
      <c r="G34" s="203"/>
      <c r="H34" s="204"/>
      <c r="I34" s="180">
        <v>30</v>
      </c>
      <c r="J34" s="181">
        <f t="shared" si="6"/>
        <v>0.56666666666666665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3178114</v>
      </c>
      <c r="E37" s="248">
        <f>SUM(E34:E36)+E33</f>
        <v>3209520</v>
      </c>
      <c r="F37" s="248">
        <f>SUM(F34:F36)+F33</f>
        <v>2882192</v>
      </c>
      <c r="G37" s="194">
        <f>IF(D37=0,0,F37/D37)</f>
        <v>0.90688754399621918</v>
      </c>
      <c r="H37" s="195">
        <f>D37-F37</f>
        <v>295922</v>
      </c>
      <c r="I37" s="207">
        <f>SUM(I34:I36)+I33</f>
        <v>3063642</v>
      </c>
      <c r="J37" s="208">
        <f t="shared" si="6"/>
        <v>0.94077310599606612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101673</v>
      </c>
      <c r="G39" s="213"/>
      <c r="H39" s="214"/>
      <c r="I39" s="215">
        <f>I15-I33</f>
        <v>-113758</v>
      </c>
      <c r="J39" s="216">
        <f>IF(I39=0,0,F39/I39)</f>
        <v>-0.89376571318061149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101851</v>
      </c>
      <c r="G41" s="221"/>
      <c r="H41" s="222"/>
      <c r="I41" s="249">
        <f>I19-I37</f>
        <v>195</v>
      </c>
      <c r="J41" s="224">
        <f t="shared" si="6"/>
        <v>522.31282051282051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0</v>
      </c>
      <c r="G42" s="230"/>
      <c r="H42" s="204"/>
      <c r="I42" s="250">
        <v>195</v>
      </c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30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workbookViewId="0">
      <pane xSplit="3" ySplit="4" topLeftCell="D5" activePane="bottomRight" state="frozen"/>
      <selection activeCell="O9" sqref="O9"/>
      <selection pane="topRight" activeCell="O9" sqref="O9"/>
      <selection pane="bottomLeft" activeCell="O9" sqref="O9"/>
      <selection pane="bottomRight"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52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8309283</v>
      </c>
      <c r="E5" s="11">
        <v>8309283</v>
      </c>
      <c r="F5" s="12">
        <v>8097514</v>
      </c>
      <c r="G5" s="13">
        <f>IF(D5=0,0,F5/D5)</f>
        <v>0.97451416686614234</v>
      </c>
      <c r="H5" s="14">
        <f>F5-D5</f>
        <v>-211769</v>
      </c>
      <c r="I5" s="116">
        <v>8407271</v>
      </c>
      <c r="J5" s="117">
        <f>IF(I5=0,0,F5/I5)</f>
        <v>0.96315605860688924</v>
      </c>
    </row>
    <row r="6" spans="1:10" ht="21.95" customHeight="1" x14ac:dyDescent="0.15">
      <c r="A6" s="263"/>
      <c r="B6" s="266"/>
      <c r="C6" s="17" t="s">
        <v>13</v>
      </c>
      <c r="D6" s="18">
        <v>9877506</v>
      </c>
      <c r="E6" s="18">
        <v>9877687</v>
      </c>
      <c r="F6" s="19">
        <v>10190407</v>
      </c>
      <c r="G6" s="20">
        <f t="shared" ref="G6:G15" si="0">IF(D6=0,0,F6/D6)</f>
        <v>1.0316781381858944</v>
      </c>
      <c r="H6" s="21">
        <f t="shared" ref="H6:H15" si="1">F6-D6</f>
        <v>312901</v>
      </c>
      <c r="I6" s="118">
        <v>10166140</v>
      </c>
      <c r="J6" s="119">
        <f t="shared" ref="J6:J18" si="2">IF(I6=0,0,F6/I6)</f>
        <v>1.0023870416893728</v>
      </c>
    </row>
    <row r="7" spans="1:10" ht="21.95" customHeight="1" x14ac:dyDescent="0.15">
      <c r="A7" s="263"/>
      <c r="B7" s="266"/>
      <c r="C7" s="17" t="s">
        <v>14</v>
      </c>
      <c r="D7" s="18">
        <v>412891</v>
      </c>
      <c r="E7" s="18">
        <v>546604</v>
      </c>
      <c r="F7" s="19">
        <v>616930</v>
      </c>
      <c r="G7" s="20">
        <f t="shared" si="0"/>
        <v>1.4941715852367816</v>
      </c>
      <c r="H7" s="21">
        <f t="shared" si="1"/>
        <v>204039</v>
      </c>
      <c r="I7" s="118">
        <v>682768</v>
      </c>
      <c r="J7" s="119">
        <f t="shared" si="2"/>
        <v>0.90357193072903241</v>
      </c>
    </row>
    <row r="8" spans="1:10" ht="21.95" customHeight="1" x14ac:dyDescent="0.15">
      <c r="A8" s="263"/>
      <c r="B8" s="266"/>
      <c r="C8" s="17" t="s">
        <v>15</v>
      </c>
      <c r="D8" s="18">
        <v>12033208</v>
      </c>
      <c r="E8" s="18">
        <v>12036799</v>
      </c>
      <c r="F8" s="19">
        <v>12036800</v>
      </c>
      <c r="G8" s="20">
        <f t="shared" si="0"/>
        <v>1.0002985072642308</v>
      </c>
      <c r="H8" s="21">
        <f t="shared" si="1"/>
        <v>3592</v>
      </c>
      <c r="I8" s="118">
        <v>12197802</v>
      </c>
      <c r="J8" s="119">
        <f t="shared" si="2"/>
        <v>0.98680073672289481</v>
      </c>
    </row>
    <row r="9" spans="1:10" ht="21.95" customHeight="1" x14ac:dyDescent="0.15">
      <c r="A9" s="263"/>
      <c r="B9" s="266"/>
      <c r="C9" s="17" t="s">
        <v>16</v>
      </c>
      <c r="D9" s="18">
        <v>2872399</v>
      </c>
      <c r="E9" s="18">
        <v>2872462</v>
      </c>
      <c r="F9" s="19">
        <v>2651129</v>
      </c>
      <c r="G9" s="20">
        <f t="shared" si="0"/>
        <v>0.92296683016530778</v>
      </c>
      <c r="H9" s="21">
        <f t="shared" si="1"/>
        <v>-221270</v>
      </c>
      <c r="I9" s="118">
        <v>2539321</v>
      </c>
      <c r="J9" s="119">
        <f t="shared" si="2"/>
        <v>1.0440306680407874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12712633</v>
      </c>
      <c r="E11" s="18">
        <v>12712633</v>
      </c>
      <c r="F11" s="19">
        <v>11392470</v>
      </c>
      <c r="G11" s="20">
        <f t="shared" si="0"/>
        <v>0.89615345617229725</v>
      </c>
      <c r="H11" s="21">
        <f t="shared" si="1"/>
        <v>-1320163</v>
      </c>
      <c r="I11" s="118">
        <v>11382586</v>
      </c>
      <c r="J11" s="119">
        <f t="shared" si="2"/>
        <v>1.0008683439773702</v>
      </c>
    </row>
    <row r="12" spans="1:10" ht="21.95" customHeight="1" x14ac:dyDescent="0.15">
      <c r="A12" s="263"/>
      <c r="B12" s="266"/>
      <c r="C12" s="17" t="s">
        <v>19</v>
      </c>
      <c r="D12" s="18">
        <v>4385758</v>
      </c>
      <c r="E12" s="18">
        <v>4385758</v>
      </c>
      <c r="F12" s="19">
        <v>4205912</v>
      </c>
      <c r="G12" s="20">
        <f t="shared" si="0"/>
        <v>0.95899317746213997</v>
      </c>
      <c r="H12" s="21">
        <f t="shared" si="1"/>
        <v>-179846</v>
      </c>
      <c r="I12" s="118">
        <v>4033373</v>
      </c>
      <c r="J12" s="119">
        <f t="shared" si="2"/>
        <v>1.0427778437550903</v>
      </c>
    </row>
    <row r="13" spans="1:10" ht="21.95" customHeight="1" x14ac:dyDescent="0.15">
      <c r="A13" s="263"/>
      <c r="B13" s="266"/>
      <c r="C13" s="17" t="s">
        <v>20</v>
      </c>
      <c r="D13" s="18">
        <v>715020</v>
      </c>
      <c r="E13" s="18">
        <v>715020</v>
      </c>
      <c r="F13" s="19">
        <v>715020</v>
      </c>
      <c r="G13" s="20">
        <f t="shared" si="0"/>
        <v>1</v>
      </c>
      <c r="H13" s="21">
        <f t="shared" si="1"/>
        <v>0</v>
      </c>
      <c r="I13" s="118">
        <v>773261</v>
      </c>
      <c r="J13" s="119">
        <f t="shared" si="2"/>
        <v>0.92468131717492541</v>
      </c>
    </row>
    <row r="14" spans="1:10" ht="21.95" customHeight="1" x14ac:dyDescent="0.15">
      <c r="A14" s="263"/>
      <c r="B14" s="266"/>
      <c r="C14" s="24" t="s">
        <v>21</v>
      </c>
      <c r="D14" s="25">
        <v>27898</v>
      </c>
      <c r="E14" s="25">
        <v>28412</v>
      </c>
      <c r="F14" s="26">
        <v>71903</v>
      </c>
      <c r="G14" s="27">
        <f t="shared" si="0"/>
        <v>2.57735321528425</v>
      </c>
      <c r="H14" s="28">
        <f t="shared" si="1"/>
        <v>44005</v>
      </c>
      <c r="I14" s="120">
        <v>58598</v>
      </c>
      <c r="J14" s="121">
        <f t="shared" si="2"/>
        <v>1.2270555309054916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51346596</v>
      </c>
      <c r="E15" s="32">
        <f>SUM(E5:E14)</f>
        <v>51484658</v>
      </c>
      <c r="F15" s="33">
        <f>SUM(F5:F14)</f>
        <v>49978085</v>
      </c>
      <c r="G15" s="34">
        <f t="shared" si="0"/>
        <v>0.97334758082113171</v>
      </c>
      <c r="H15" s="35">
        <f t="shared" si="1"/>
        <v>-1368511</v>
      </c>
      <c r="I15" s="36">
        <f>SUM(I5:I14)</f>
        <v>50241120</v>
      </c>
      <c r="J15" s="37">
        <f t="shared" si="2"/>
        <v>0.99476454744639453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/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660000</v>
      </c>
      <c r="E17" s="40">
        <v>652732</v>
      </c>
      <c r="F17" s="41">
        <v>1026137</v>
      </c>
      <c r="G17" s="70"/>
      <c r="H17" s="71"/>
      <c r="I17" s="44">
        <v>2327507</v>
      </c>
      <c r="J17" s="45">
        <f t="shared" si="2"/>
        <v>0.44087386203349765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/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52006596</v>
      </c>
      <c r="E19" s="56">
        <f>SUM(E16:E18)+E15</f>
        <v>52137390</v>
      </c>
      <c r="F19" s="57">
        <f>SUM(F16:F18)+F15</f>
        <v>51004222</v>
      </c>
      <c r="G19" s="58">
        <f>IF(D19=0,0,F19/D19)</f>
        <v>0.98072602175308687</v>
      </c>
      <c r="H19" s="59">
        <f>F19-D19</f>
        <v>-1002374</v>
      </c>
      <c r="I19" s="60">
        <f>SUM(I16:I18)+I15</f>
        <v>52568627</v>
      </c>
      <c r="J19" s="61">
        <f>IF(I19=0,0,F19/I19)</f>
        <v>0.97024071030046111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877512</v>
      </c>
      <c r="E23" s="11">
        <v>877512</v>
      </c>
      <c r="F23" s="12">
        <v>831405</v>
      </c>
      <c r="G23" s="13">
        <f t="shared" ref="G23:G32" si="3">IF(D23=0,0,F23/D23)</f>
        <v>0.94745712879140109</v>
      </c>
      <c r="H23" s="14">
        <f>D23-F23</f>
        <v>46107</v>
      </c>
      <c r="I23" s="116">
        <v>626509</v>
      </c>
      <c r="J23" s="117">
        <f t="shared" ref="J23:J43" si="4">IF(I23=0,0,F23/I23)</f>
        <v>1.3270439850026097</v>
      </c>
    </row>
    <row r="24" spans="1:10" ht="21.95" customHeight="1" x14ac:dyDescent="0.15">
      <c r="A24" s="263"/>
      <c r="B24" s="266"/>
      <c r="C24" s="17" t="s">
        <v>32</v>
      </c>
      <c r="D24" s="18">
        <v>30529633</v>
      </c>
      <c r="E24" s="18">
        <v>30529633</v>
      </c>
      <c r="F24" s="19">
        <v>29678070</v>
      </c>
      <c r="G24" s="20">
        <f t="shared" si="3"/>
        <v>0.97210700174482934</v>
      </c>
      <c r="H24" s="21">
        <f t="shared" ref="H24:H33" si="5">D24-F24</f>
        <v>851563</v>
      </c>
      <c r="I24" s="118">
        <v>31067736</v>
      </c>
      <c r="J24" s="119">
        <f t="shared" si="4"/>
        <v>0.95526980144288598</v>
      </c>
    </row>
    <row r="25" spans="1:10" ht="21.95" customHeight="1" x14ac:dyDescent="0.15">
      <c r="A25" s="263"/>
      <c r="B25" s="266"/>
      <c r="C25" s="17" t="s">
        <v>33</v>
      </c>
      <c r="D25" s="18">
        <v>5103012</v>
      </c>
      <c r="E25" s="18">
        <v>5103396</v>
      </c>
      <c r="F25" s="19">
        <v>5103394</v>
      </c>
      <c r="G25" s="20">
        <f t="shared" si="3"/>
        <v>1.0000748577506775</v>
      </c>
      <c r="H25" s="21">
        <f t="shared" si="5"/>
        <v>-382</v>
      </c>
      <c r="I25" s="118">
        <v>5281300</v>
      </c>
      <c r="J25" s="119">
        <f t="shared" si="4"/>
        <v>0.96631397572567357</v>
      </c>
    </row>
    <row r="26" spans="1:10" ht="21.95" customHeight="1" x14ac:dyDescent="0.15">
      <c r="A26" s="263"/>
      <c r="B26" s="266"/>
      <c r="C26" s="17" t="s">
        <v>34</v>
      </c>
      <c r="D26" s="18">
        <v>2652</v>
      </c>
      <c r="E26" s="18">
        <v>3692</v>
      </c>
      <c r="F26" s="19">
        <v>3691</v>
      </c>
      <c r="G26" s="20">
        <f t="shared" si="3"/>
        <v>1.3917797888386123</v>
      </c>
      <c r="H26" s="21">
        <f t="shared" si="5"/>
        <v>-1039</v>
      </c>
      <c r="I26" s="118">
        <v>3550</v>
      </c>
      <c r="J26" s="119">
        <f t="shared" si="4"/>
        <v>1.0397183098591549</v>
      </c>
    </row>
    <row r="27" spans="1:10" ht="21.95" customHeight="1" x14ac:dyDescent="0.15">
      <c r="A27" s="263"/>
      <c r="B27" s="266"/>
      <c r="C27" s="17" t="s">
        <v>35</v>
      </c>
      <c r="D27" s="18">
        <v>282</v>
      </c>
      <c r="E27" s="18">
        <v>282</v>
      </c>
      <c r="F27" s="19">
        <v>155</v>
      </c>
      <c r="G27" s="20">
        <f t="shared" si="3"/>
        <v>0.54964539007092195</v>
      </c>
      <c r="H27" s="21">
        <f t="shared" si="5"/>
        <v>127</v>
      </c>
      <c r="I27" s="118">
        <v>197</v>
      </c>
      <c r="J27" s="119">
        <f t="shared" si="4"/>
        <v>0.78680203045685282</v>
      </c>
    </row>
    <row r="28" spans="1:10" ht="21.95" customHeight="1" x14ac:dyDescent="0.15">
      <c r="A28" s="263"/>
      <c r="B28" s="266"/>
      <c r="C28" s="17" t="s">
        <v>36</v>
      </c>
      <c r="D28" s="18">
        <v>1933274</v>
      </c>
      <c r="E28" s="18">
        <v>1933274</v>
      </c>
      <c r="F28" s="19">
        <v>1929672</v>
      </c>
      <c r="G28" s="20">
        <f t="shared" si="3"/>
        <v>0.99813683937196696</v>
      </c>
      <c r="H28" s="21">
        <f t="shared" si="5"/>
        <v>3602</v>
      </c>
      <c r="I28" s="118">
        <v>1921313</v>
      </c>
      <c r="J28" s="119">
        <f t="shared" si="4"/>
        <v>1.0043506706091094</v>
      </c>
    </row>
    <row r="29" spans="1:10" ht="21.95" customHeight="1" x14ac:dyDescent="0.15">
      <c r="A29" s="263"/>
      <c r="B29" s="266"/>
      <c r="C29" s="17" t="s">
        <v>37</v>
      </c>
      <c r="D29" s="18">
        <v>13113043</v>
      </c>
      <c r="E29" s="18">
        <v>13113043</v>
      </c>
      <c r="F29" s="19">
        <v>11855803</v>
      </c>
      <c r="G29" s="20">
        <f t="shared" si="3"/>
        <v>0.90412294080023992</v>
      </c>
      <c r="H29" s="21">
        <f t="shared" si="5"/>
        <v>1257240</v>
      </c>
      <c r="I29" s="118">
        <v>11884401</v>
      </c>
      <c r="J29" s="119">
        <f t="shared" si="4"/>
        <v>0.99759365238517284</v>
      </c>
    </row>
    <row r="30" spans="1:10" ht="21.95" customHeight="1" x14ac:dyDescent="0.15">
      <c r="A30" s="263"/>
      <c r="B30" s="266"/>
      <c r="C30" s="17" t="s">
        <v>38</v>
      </c>
      <c r="D30" s="18">
        <v>388271</v>
      </c>
      <c r="E30" s="18">
        <v>388371</v>
      </c>
      <c r="F30" s="19">
        <v>332487</v>
      </c>
      <c r="G30" s="20">
        <f t="shared" si="3"/>
        <v>0.85632715294214612</v>
      </c>
      <c r="H30" s="21">
        <f t="shared" si="5"/>
        <v>55784</v>
      </c>
      <c r="I30" s="118">
        <v>326789</v>
      </c>
      <c r="J30" s="119">
        <f t="shared" si="4"/>
        <v>1.0174363274161615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58917</v>
      </c>
      <c r="E32" s="18">
        <v>188187</v>
      </c>
      <c r="F32" s="19">
        <v>154405</v>
      </c>
      <c r="G32" s="20">
        <f t="shared" si="3"/>
        <v>2.620720674847667</v>
      </c>
      <c r="H32" s="21">
        <f t="shared" si="5"/>
        <v>-95488</v>
      </c>
      <c r="I32" s="118">
        <v>430695</v>
      </c>
      <c r="J32" s="119">
        <f t="shared" si="4"/>
        <v>0.35850195614065639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52006596</v>
      </c>
      <c r="E33" s="32">
        <f>SUM(E23:E32)</f>
        <v>52137390</v>
      </c>
      <c r="F33" s="33">
        <f>SUM(F23:F32)</f>
        <v>49889082</v>
      </c>
      <c r="G33" s="34">
        <f>IF(D33=0,0,F33/D33)</f>
        <v>0.95928374162385099</v>
      </c>
      <c r="H33" s="35">
        <f t="shared" si="5"/>
        <v>2117514</v>
      </c>
      <c r="I33" s="36">
        <f>SUM(I23:I32)</f>
        <v>51542490</v>
      </c>
      <c r="J33" s="37">
        <f t="shared" si="4"/>
        <v>0.96792145664673945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45">
        <f t="shared" si="4"/>
        <v>0</v>
      </c>
    </row>
    <row r="36" spans="1:10" ht="21.95" customHeight="1" thickBot="1" x14ac:dyDescent="0.2">
      <c r="A36" s="263"/>
      <c r="B36" s="46" t="s">
        <v>44</v>
      </c>
      <c r="C36" s="47"/>
      <c r="D36" s="48">
        <v>0</v>
      </c>
      <c r="E36" s="48">
        <v>0</v>
      </c>
      <c r="F36" s="49">
        <v>0</v>
      </c>
      <c r="G36" s="50"/>
      <c r="H36" s="51"/>
      <c r="I36" s="52">
        <v>0</v>
      </c>
      <c r="J36" s="53">
        <f t="shared" si="4"/>
        <v>0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52006596</v>
      </c>
      <c r="E37" s="56">
        <f>SUM(E34:E36)+E33</f>
        <v>52137390</v>
      </c>
      <c r="F37" s="57">
        <f>SUM(F34:F36)+F33</f>
        <v>49889082</v>
      </c>
      <c r="G37" s="58">
        <f>IF(D37=0,0,F37/D37)</f>
        <v>0.95928374162385099</v>
      </c>
      <c r="H37" s="59">
        <f>D37-F37</f>
        <v>2117514</v>
      </c>
      <c r="I37" s="77">
        <f>SUM(I34:I36)+I33</f>
        <v>51542490</v>
      </c>
      <c r="J37" s="78">
        <f t="shared" si="4"/>
        <v>0.96792145664673945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89003</v>
      </c>
      <c r="G39" s="84"/>
      <c r="H39" s="85"/>
      <c r="I39" s="86">
        <f>I15-I33</f>
        <v>-1301370</v>
      </c>
      <c r="J39" s="87">
        <f t="shared" si="4"/>
        <v>-6.8391771748234548E-2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1115140</v>
      </c>
      <c r="G41" s="92"/>
      <c r="H41" s="93"/>
      <c r="I41" s="94">
        <f>I19-I37</f>
        <v>1026137</v>
      </c>
      <c r="J41" s="95">
        <f t="shared" si="4"/>
        <v>1.0867359816476747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1026137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/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85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337573</v>
      </c>
      <c r="E5" s="146">
        <v>337573</v>
      </c>
      <c r="F5" s="146">
        <v>332929</v>
      </c>
      <c r="G5" s="148">
        <f>IF(D5=0,0,F5/D5)</f>
        <v>0.98624297559342722</v>
      </c>
      <c r="H5" s="149">
        <f>F5-D5</f>
        <v>-4644</v>
      </c>
      <c r="I5" s="150">
        <v>340920</v>
      </c>
      <c r="J5" s="151">
        <f>IF(I5=0,0,F5/I5)</f>
        <v>0.97656048339786461</v>
      </c>
    </row>
    <row r="6" spans="1:12" ht="21.95" customHeight="1" x14ac:dyDescent="0.15">
      <c r="A6" s="285"/>
      <c r="B6" s="288"/>
      <c r="C6" s="152" t="s">
        <v>13</v>
      </c>
      <c r="D6" s="153">
        <v>367215</v>
      </c>
      <c r="E6" s="153">
        <v>367215</v>
      </c>
      <c r="F6" s="153">
        <v>376588</v>
      </c>
      <c r="G6" s="155">
        <f t="shared" ref="G6:G15" si="0">IF(D6=0,0,F6/D6)</f>
        <v>1.0255245564587503</v>
      </c>
      <c r="H6" s="156">
        <f t="shared" ref="H6:H15" si="1">F6-D6</f>
        <v>9373</v>
      </c>
      <c r="I6" s="157">
        <v>372429</v>
      </c>
      <c r="J6" s="158">
        <f t="shared" ref="J6:J18" si="2">IF(I6=0,0,F6/I6)</f>
        <v>1.0111672291899934</v>
      </c>
    </row>
    <row r="7" spans="1:12" ht="21.95" customHeight="1" x14ac:dyDescent="0.15">
      <c r="A7" s="285"/>
      <c r="B7" s="288"/>
      <c r="C7" s="152" t="s">
        <v>14</v>
      </c>
      <c r="D7" s="153">
        <v>20468</v>
      </c>
      <c r="E7" s="153">
        <v>20468</v>
      </c>
      <c r="F7" s="153">
        <v>16796</v>
      </c>
      <c r="G7" s="155">
        <f t="shared" si="0"/>
        <v>0.82059800664451832</v>
      </c>
      <c r="H7" s="156">
        <f t="shared" si="1"/>
        <v>-3672</v>
      </c>
      <c r="I7" s="157">
        <v>30820</v>
      </c>
      <c r="J7" s="158">
        <f t="shared" si="2"/>
        <v>0.5449707981829981</v>
      </c>
    </row>
    <row r="8" spans="1:12" ht="21.95" customHeight="1" x14ac:dyDescent="0.15">
      <c r="A8" s="285"/>
      <c r="B8" s="288"/>
      <c r="C8" s="152" t="s">
        <v>15</v>
      </c>
      <c r="D8" s="153">
        <v>443462</v>
      </c>
      <c r="E8" s="153">
        <v>443462</v>
      </c>
      <c r="F8" s="153">
        <v>448503</v>
      </c>
      <c r="G8" s="155">
        <f t="shared" si="0"/>
        <v>1.0113673775881586</v>
      </c>
      <c r="H8" s="156">
        <f t="shared" si="1"/>
        <v>5041</v>
      </c>
      <c r="I8" s="157">
        <v>481055</v>
      </c>
      <c r="J8" s="158">
        <f t="shared" si="2"/>
        <v>0.93233206182245276</v>
      </c>
    </row>
    <row r="9" spans="1:12" ht="21.95" customHeight="1" x14ac:dyDescent="0.15">
      <c r="A9" s="285"/>
      <c r="B9" s="288"/>
      <c r="C9" s="152" t="s">
        <v>16</v>
      </c>
      <c r="D9" s="153">
        <v>147196</v>
      </c>
      <c r="E9" s="153">
        <v>147196</v>
      </c>
      <c r="F9" s="153">
        <v>101583</v>
      </c>
      <c r="G9" s="155">
        <f t="shared" si="0"/>
        <v>0.69012065545259382</v>
      </c>
      <c r="H9" s="156">
        <f t="shared" si="1"/>
        <v>-45613</v>
      </c>
      <c r="I9" s="157">
        <v>111801</v>
      </c>
      <c r="J9" s="158">
        <f t="shared" si="2"/>
        <v>0.9086054686451821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425767</v>
      </c>
      <c r="E11" s="153">
        <v>425767</v>
      </c>
      <c r="F11" s="153">
        <v>376066</v>
      </c>
      <c r="G11" s="155">
        <f t="shared" si="0"/>
        <v>0.88326713906902132</v>
      </c>
      <c r="H11" s="156">
        <f t="shared" si="1"/>
        <v>-49701</v>
      </c>
      <c r="I11" s="157">
        <v>361857</v>
      </c>
      <c r="J11" s="158">
        <f t="shared" si="2"/>
        <v>1.0392668927228159</v>
      </c>
    </row>
    <row r="12" spans="1:12" ht="21.95" customHeight="1" x14ac:dyDescent="0.15">
      <c r="A12" s="285"/>
      <c r="B12" s="288"/>
      <c r="C12" s="152" t="s">
        <v>19</v>
      </c>
      <c r="D12" s="153">
        <v>105705</v>
      </c>
      <c r="E12" s="153">
        <v>107445</v>
      </c>
      <c r="F12" s="153">
        <v>106196</v>
      </c>
      <c r="G12" s="155">
        <f t="shared" si="0"/>
        <v>1.0046450026015799</v>
      </c>
      <c r="H12" s="156">
        <f t="shared" si="1"/>
        <v>491</v>
      </c>
      <c r="I12" s="157">
        <v>106405</v>
      </c>
      <c r="J12" s="158">
        <f t="shared" si="2"/>
        <v>0.99803580658803626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3262</v>
      </c>
      <c r="E13" s="153">
        <v>3262</v>
      </c>
      <c r="F13" s="153">
        <v>2827</v>
      </c>
      <c r="G13" s="155">
        <f t="shared" si="0"/>
        <v>0.8666462293071735</v>
      </c>
      <c r="H13" s="156">
        <f t="shared" si="1"/>
        <v>-435</v>
      </c>
      <c r="I13" s="157">
        <v>2472</v>
      </c>
      <c r="J13" s="158">
        <f t="shared" si="2"/>
        <v>1.1436084142394822</v>
      </c>
    </row>
    <row r="14" spans="1:12" ht="21.95" customHeight="1" x14ac:dyDescent="0.15">
      <c r="A14" s="285"/>
      <c r="B14" s="288"/>
      <c r="C14" s="160" t="s">
        <v>21</v>
      </c>
      <c r="D14" s="161">
        <v>3605</v>
      </c>
      <c r="E14" s="161">
        <v>3605</v>
      </c>
      <c r="F14" s="161">
        <v>5990</v>
      </c>
      <c r="G14" s="163">
        <f t="shared" si="0"/>
        <v>1.6615811373092926</v>
      </c>
      <c r="H14" s="164">
        <f t="shared" si="1"/>
        <v>2385</v>
      </c>
      <c r="I14" s="165">
        <v>2755</v>
      </c>
      <c r="J14" s="166">
        <f t="shared" si="2"/>
        <v>2.1742286751361162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1854253</v>
      </c>
      <c r="E15" s="168">
        <f t="shared" ref="E15:F15" si="3">SUM(E5:E14)</f>
        <v>1855993</v>
      </c>
      <c r="F15" s="169">
        <f t="shared" si="3"/>
        <v>1767478</v>
      </c>
      <c r="G15" s="170">
        <f t="shared" si="0"/>
        <v>0.95320217899067716</v>
      </c>
      <c r="H15" s="171">
        <f t="shared" si="1"/>
        <v>-86775</v>
      </c>
      <c r="I15" s="172">
        <f>SUM(I5:I14)</f>
        <v>1810514</v>
      </c>
      <c r="J15" s="173">
        <f t="shared" si="2"/>
        <v>0.97622995458748174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6525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2</v>
      </c>
      <c r="E17" s="176">
        <v>11500</v>
      </c>
      <c r="F17" s="176">
        <v>11499</v>
      </c>
      <c r="G17" s="178"/>
      <c r="H17" s="179"/>
      <c r="I17" s="180">
        <v>1377</v>
      </c>
      <c r="J17" s="181">
        <f t="shared" si="2"/>
        <v>8.3507625272331154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1854255</v>
      </c>
      <c r="E19" s="248">
        <f t="shared" ref="E19:F19" si="4">SUM(E16:E18)+E15</f>
        <v>1874018</v>
      </c>
      <c r="F19" s="248">
        <f t="shared" si="4"/>
        <v>1778977</v>
      </c>
      <c r="G19" s="194">
        <f>IF(D19=0,0,F19/D19)</f>
        <v>0.95940256329361384</v>
      </c>
      <c r="H19" s="195">
        <f>F19-D19</f>
        <v>-75278</v>
      </c>
      <c r="I19" s="196">
        <f>SUM(I16:I18)+I15</f>
        <v>1811891</v>
      </c>
      <c r="J19" s="197">
        <f>IF(I19=0,0,F19/I19)</f>
        <v>0.98183444809869913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20039</v>
      </c>
      <c r="E23" s="146">
        <v>21799</v>
      </c>
      <c r="F23" s="146">
        <v>18393</v>
      </c>
      <c r="G23" s="148">
        <f t="shared" ref="G23:G32" si="5">IF(D23=0,0,F23/D23)</f>
        <v>0.91786017266330655</v>
      </c>
      <c r="H23" s="149">
        <f>D23-F23</f>
        <v>1646</v>
      </c>
      <c r="I23" s="150">
        <v>24320</v>
      </c>
      <c r="J23" s="151">
        <f t="shared" ref="J23:J43" si="6">IF(I23=0,0,F23/I23)</f>
        <v>0.75629111842105268</v>
      </c>
    </row>
    <row r="24" spans="1:10" ht="21.95" customHeight="1" x14ac:dyDescent="0.15">
      <c r="A24" s="285"/>
      <c r="B24" s="288"/>
      <c r="C24" s="152" t="s">
        <v>32</v>
      </c>
      <c r="D24" s="153">
        <v>1066532</v>
      </c>
      <c r="E24" s="153">
        <v>1066532</v>
      </c>
      <c r="F24" s="153">
        <v>1034551</v>
      </c>
      <c r="G24" s="155">
        <f t="shared" si="5"/>
        <v>0.97001402677087978</v>
      </c>
      <c r="H24" s="156">
        <f t="shared" ref="H24:H33" si="7">D24-F24</f>
        <v>31981</v>
      </c>
      <c r="I24" s="157">
        <v>1057048</v>
      </c>
      <c r="J24" s="158">
        <f t="shared" si="6"/>
        <v>0.97871714434916868</v>
      </c>
    </row>
    <row r="25" spans="1:10" ht="21.95" customHeight="1" x14ac:dyDescent="0.15">
      <c r="A25" s="285"/>
      <c r="B25" s="288"/>
      <c r="C25" s="152" t="s">
        <v>33</v>
      </c>
      <c r="D25" s="153">
        <v>199244</v>
      </c>
      <c r="E25" s="153">
        <v>199244</v>
      </c>
      <c r="F25" s="153">
        <v>196678</v>
      </c>
      <c r="G25" s="155">
        <f t="shared" si="5"/>
        <v>0.98712131858424845</v>
      </c>
      <c r="H25" s="156">
        <f t="shared" si="7"/>
        <v>2566</v>
      </c>
      <c r="I25" s="157">
        <v>205285</v>
      </c>
      <c r="J25" s="158">
        <f t="shared" si="6"/>
        <v>0.95807292300947466</v>
      </c>
    </row>
    <row r="26" spans="1:10" ht="21.95" customHeight="1" x14ac:dyDescent="0.15">
      <c r="A26" s="285"/>
      <c r="B26" s="288"/>
      <c r="C26" s="152" t="s">
        <v>34</v>
      </c>
      <c r="D26" s="153">
        <v>118</v>
      </c>
      <c r="E26" s="153">
        <v>147</v>
      </c>
      <c r="F26" s="153">
        <v>144</v>
      </c>
      <c r="G26" s="155">
        <f t="shared" si="5"/>
        <v>1.2203389830508475</v>
      </c>
      <c r="H26" s="156">
        <f t="shared" si="7"/>
        <v>-26</v>
      </c>
      <c r="I26" s="157">
        <v>141</v>
      </c>
      <c r="J26" s="158">
        <f t="shared" si="6"/>
        <v>1.0212765957446808</v>
      </c>
    </row>
    <row r="27" spans="1:10" ht="21.95" customHeight="1" x14ac:dyDescent="0.15">
      <c r="A27" s="285"/>
      <c r="B27" s="288"/>
      <c r="C27" s="152" t="s">
        <v>35</v>
      </c>
      <c r="D27" s="153">
        <v>20</v>
      </c>
      <c r="E27" s="153">
        <v>20</v>
      </c>
      <c r="F27" s="153">
        <v>5</v>
      </c>
      <c r="G27" s="155">
        <f t="shared" si="5"/>
        <v>0.25</v>
      </c>
      <c r="H27" s="156">
        <f t="shared" si="7"/>
        <v>15</v>
      </c>
      <c r="I27" s="157">
        <v>7</v>
      </c>
      <c r="J27" s="158">
        <f t="shared" si="6"/>
        <v>0.7142857142857143</v>
      </c>
    </row>
    <row r="28" spans="1:10" ht="21.95" customHeight="1" x14ac:dyDescent="0.15">
      <c r="A28" s="285"/>
      <c r="B28" s="288"/>
      <c r="C28" s="152" t="s">
        <v>36</v>
      </c>
      <c r="D28" s="153">
        <v>75145</v>
      </c>
      <c r="E28" s="153">
        <v>75145</v>
      </c>
      <c r="F28" s="153">
        <v>74384</v>
      </c>
      <c r="G28" s="155">
        <f t="shared" si="5"/>
        <v>0.9898729123694191</v>
      </c>
      <c r="H28" s="156">
        <f t="shared" si="7"/>
        <v>761</v>
      </c>
      <c r="I28" s="157">
        <v>78105</v>
      </c>
      <c r="J28" s="158">
        <f t="shared" si="6"/>
        <v>0.95235900390499972</v>
      </c>
    </row>
    <row r="29" spans="1:10" ht="21.95" customHeight="1" x14ac:dyDescent="0.15">
      <c r="A29" s="285"/>
      <c r="B29" s="288"/>
      <c r="C29" s="152" t="s">
        <v>37</v>
      </c>
      <c r="D29" s="153">
        <v>455784</v>
      </c>
      <c r="E29" s="153">
        <v>455784</v>
      </c>
      <c r="F29" s="153">
        <v>406949</v>
      </c>
      <c r="G29" s="155">
        <f t="shared" si="5"/>
        <v>0.89285494883541328</v>
      </c>
      <c r="H29" s="156">
        <f t="shared" si="7"/>
        <v>48835</v>
      </c>
      <c r="I29" s="157">
        <v>415381</v>
      </c>
      <c r="J29" s="158">
        <f t="shared" si="6"/>
        <v>0.97970056406046502</v>
      </c>
    </row>
    <row r="30" spans="1:10" ht="21.95" customHeight="1" x14ac:dyDescent="0.15">
      <c r="A30" s="285"/>
      <c r="B30" s="288"/>
      <c r="C30" s="152" t="s">
        <v>38</v>
      </c>
      <c r="D30" s="153">
        <v>19365</v>
      </c>
      <c r="E30" s="153">
        <v>19365</v>
      </c>
      <c r="F30" s="153">
        <v>12451</v>
      </c>
      <c r="G30" s="155">
        <f t="shared" si="5"/>
        <v>0.64296411050864966</v>
      </c>
      <c r="H30" s="156">
        <f t="shared" si="7"/>
        <v>6914</v>
      </c>
      <c r="I30" s="157">
        <v>12128</v>
      </c>
      <c r="J30" s="158">
        <f t="shared" si="6"/>
        <v>1.0266325857519789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17118</v>
      </c>
      <c r="E32" s="153">
        <v>29324</v>
      </c>
      <c r="F32" s="153">
        <v>12728</v>
      </c>
      <c r="G32" s="155">
        <f t="shared" si="5"/>
        <v>0.7435448066362893</v>
      </c>
      <c r="H32" s="156">
        <f t="shared" si="7"/>
        <v>4390</v>
      </c>
      <c r="I32" s="157">
        <v>7206</v>
      </c>
      <c r="J32" s="158">
        <f t="shared" si="6"/>
        <v>1.7663058562309186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1853365</v>
      </c>
      <c r="E33" s="168">
        <f>SUM(E23:E32)</f>
        <v>1867360</v>
      </c>
      <c r="F33" s="169">
        <f>SUM(F23:F32)</f>
        <v>1756283</v>
      </c>
      <c r="G33" s="170">
        <f>IF(D33=0,0,F33/D33)</f>
        <v>0.94761852090656729</v>
      </c>
      <c r="H33" s="171">
        <f t="shared" si="7"/>
        <v>97082</v>
      </c>
      <c r="I33" s="172">
        <f>SUM(I23:I32)</f>
        <v>1799621</v>
      </c>
      <c r="J33" s="173">
        <f t="shared" si="6"/>
        <v>0.97591826278977634</v>
      </c>
    </row>
    <row r="34" spans="1:10" ht="21.95" customHeight="1" x14ac:dyDescent="0.15">
      <c r="A34" s="285"/>
      <c r="B34" s="174" t="s">
        <v>42</v>
      </c>
      <c r="C34" s="160"/>
      <c r="D34" s="161">
        <v>10</v>
      </c>
      <c r="E34" s="161">
        <v>5800</v>
      </c>
      <c r="F34" s="161">
        <v>5800</v>
      </c>
      <c r="G34" s="203"/>
      <c r="H34" s="204"/>
      <c r="I34" s="180">
        <v>710</v>
      </c>
      <c r="J34" s="181">
        <f t="shared" si="6"/>
        <v>8.169014084507042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880</v>
      </c>
      <c r="E36" s="146">
        <v>880</v>
      </c>
      <c r="F36" s="146">
        <v>85</v>
      </c>
      <c r="G36" s="205"/>
      <c r="H36" s="206"/>
      <c r="I36" s="188">
        <v>60</v>
      </c>
      <c r="J36" s="189">
        <f t="shared" si="6"/>
        <v>1.4166666666666667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1854255</v>
      </c>
      <c r="E37" s="248">
        <f>SUM(E34:E36)+E33</f>
        <v>1874040</v>
      </c>
      <c r="F37" s="248">
        <f>SUM(F34:F36)+F33</f>
        <v>1762168</v>
      </c>
      <c r="G37" s="194">
        <f>IF(D37=0,0,F37/D37)</f>
        <v>0.95033746706898459</v>
      </c>
      <c r="H37" s="195">
        <f>D37-F37</f>
        <v>92087</v>
      </c>
      <c r="I37" s="207">
        <f>SUM(I34:I36)+I33</f>
        <v>1800391</v>
      </c>
      <c r="J37" s="208">
        <f t="shared" si="6"/>
        <v>0.97876961171212251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11195</v>
      </c>
      <c r="G39" s="213"/>
      <c r="H39" s="214"/>
      <c r="I39" s="215">
        <f>I15-I33</f>
        <v>10893</v>
      </c>
      <c r="J39" s="216">
        <f t="shared" si="6"/>
        <v>1.0277242265675204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16809</v>
      </c>
      <c r="G41" s="221"/>
      <c r="H41" s="222"/>
      <c r="I41" s="223">
        <f>I19-I37</f>
        <v>11500</v>
      </c>
      <c r="J41" s="224">
        <f t="shared" si="6"/>
        <v>1.4616521739130435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16809</v>
      </c>
      <c r="G42" s="230"/>
      <c r="H42" s="204"/>
      <c r="I42" s="231">
        <v>11499</v>
      </c>
      <c r="J42" s="232">
        <f t="shared" si="6"/>
        <v>1.4617792851552309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8500</v>
      </c>
      <c r="G43" s="238"/>
      <c r="H43" s="206"/>
      <c r="I43" s="239">
        <v>710</v>
      </c>
      <c r="J43" s="240">
        <f t="shared" si="6"/>
        <v>11.971830985915492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86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476387</v>
      </c>
      <c r="E5" s="146">
        <v>426387</v>
      </c>
      <c r="F5" s="146">
        <v>399225</v>
      </c>
      <c r="G5" s="148">
        <f>IF(D5=0,0,F5/D5)</f>
        <v>0.83802664640302948</v>
      </c>
      <c r="H5" s="149">
        <f>F5-D5</f>
        <v>-77162</v>
      </c>
      <c r="I5" s="150">
        <v>402146</v>
      </c>
      <c r="J5" s="151">
        <f>IF(I5=0,0,F5/I5)</f>
        <v>0.9927364688446485</v>
      </c>
    </row>
    <row r="6" spans="1:12" ht="21.95" customHeight="1" x14ac:dyDescent="0.15">
      <c r="A6" s="285"/>
      <c r="B6" s="288"/>
      <c r="C6" s="152" t="s">
        <v>13</v>
      </c>
      <c r="D6" s="153">
        <v>467375</v>
      </c>
      <c r="E6" s="153">
        <v>469219</v>
      </c>
      <c r="F6" s="153">
        <v>453682</v>
      </c>
      <c r="G6" s="155">
        <f t="shared" ref="G6:G15" si="0">IF(D6=0,0,F6/D6)</f>
        <v>0.9707023268253544</v>
      </c>
      <c r="H6" s="156">
        <f t="shared" ref="H6:H15" si="1">F6-D6</f>
        <v>-13693</v>
      </c>
      <c r="I6" s="157">
        <v>428086</v>
      </c>
      <c r="J6" s="158">
        <f t="shared" ref="J6:J18" si="2">IF(I6=0,0,F6/I6)</f>
        <v>1.0597917240928225</v>
      </c>
    </row>
    <row r="7" spans="1:12" ht="21.95" customHeight="1" x14ac:dyDescent="0.15">
      <c r="A7" s="285"/>
      <c r="B7" s="288"/>
      <c r="C7" s="152" t="s">
        <v>14</v>
      </c>
      <c r="D7" s="153">
        <v>30720</v>
      </c>
      <c r="E7" s="153">
        <v>30720</v>
      </c>
      <c r="F7" s="153">
        <v>10756</v>
      </c>
      <c r="G7" s="155">
        <f t="shared" si="0"/>
        <v>0.35013020833333336</v>
      </c>
      <c r="H7" s="156">
        <f t="shared" si="1"/>
        <v>-19964</v>
      </c>
      <c r="I7" s="157">
        <v>29142</v>
      </c>
      <c r="J7" s="158">
        <f t="shared" si="2"/>
        <v>0.36908928693981197</v>
      </c>
    </row>
    <row r="8" spans="1:12" ht="21.95" customHeight="1" x14ac:dyDescent="0.15">
      <c r="A8" s="285"/>
      <c r="B8" s="288"/>
      <c r="C8" s="152" t="s">
        <v>15</v>
      </c>
      <c r="D8" s="153">
        <v>474322</v>
      </c>
      <c r="E8" s="153">
        <v>474322</v>
      </c>
      <c r="F8" s="153">
        <v>474929</v>
      </c>
      <c r="G8" s="155">
        <f t="shared" si="0"/>
        <v>1.0012797213707143</v>
      </c>
      <c r="H8" s="156">
        <f t="shared" si="1"/>
        <v>607</v>
      </c>
      <c r="I8" s="157">
        <v>531908</v>
      </c>
      <c r="J8" s="158">
        <f t="shared" si="2"/>
        <v>0.89287809170006849</v>
      </c>
    </row>
    <row r="9" spans="1:12" ht="21.95" customHeight="1" x14ac:dyDescent="0.15">
      <c r="A9" s="285"/>
      <c r="B9" s="288"/>
      <c r="C9" s="152" t="s">
        <v>16</v>
      </c>
      <c r="D9" s="153">
        <v>142382</v>
      </c>
      <c r="E9" s="153">
        <v>142382</v>
      </c>
      <c r="F9" s="153">
        <v>108364</v>
      </c>
      <c r="G9" s="155">
        <f t="shared" si="0"/>
        <v>0.76107934991782666</v>
      </c>
      <c r="H9" s="156">
        <f t="shared" si="1"/>
        <v>-34018</v>
      </c>
      <c r="I9" s="157">
        <v>117443</v>
      </c>
      <c r="J9" s="158">
        <f t="shared" si="2"/>
        <v>0.92269441346014658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471528</v>
      </c>
      <c r="E11" s="153">
        <v>471528</v>
      </c>
      <c r="F11" s="153">
        <v>479546</v>
      </c>
      <c r="G11" s="155">
        <f t="shared" si="0"/>
        <v>1.0170042924280212</v>
      </c>
      <c r="H11" s="156">
        <f t="shared" si="1"/>
        <v>8018</v>
      </c>
      <c r="I11" s="157">
        <v>442396</v>
      </c>
      <c r="J11" s="158">
        <f t="shared" si="2"/>
        <v>1.0839745386486315</v>
      </c>
    </row>
    <row r="12" spans="1:12" ht="21.95" customHeight="1" x14ac:dyDescent="0.15">
      <c r="A12" s="285"/>
      <c r="B12" s="288"/>
      <c r="C12" s="152" t="s">
        <v>19</v>
      </c>
      <c r="D12" s="153">
        <v>176601</v>
      </c>
      <c r="E12" s="153">
        <v>177871</v>
      </c>
      <c r="F12" s="153">
        <v>168062</v>
      </c>
      <c r="G12" s="155">
        <f t="shared" si="0"/>
        <v>0.95164806541299318</v>
      </c>
      <c r="H12" s="156">
        <f t="shared" si="1"/>
        <v>-8539</v>
      </c>
      <c r="I12" s="157">
        <v>164600</v>
      </c>
      <c r="J12" s="158">
        <f t="shared" si="2"/>
        <v>1.0210328068043741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2441</v>
      </c>
      <c r="E13" s="153">
        <v>2441</v>
      </c>
      <c r="F13" s="153">
        <v>3671</v>
      </c>
      <c r="G13" s="155">
        <f t="shared" si="0"/>
        <v>1.5038918476034413</v>
      </c>
      <c r="H13" s="156">
        <f t="shared" si="1"/>
        <v>1230</v>
      </c>
      <c r="I13" s="157">
        <v>3336</v>
      </c>
      <c r="J13" s="158">
        <f t="shared" si="2"/>
        <v>1.1004196642685851</v>
      </c>
    </row>
    <row r="14" spans="1:12" ht="21.95" customHeight="1" x14ac:dyDescent="0.15">
      <c r="A14" s="285"/>
      <c r="B14" s="288"/>
      <c r="C14" s="160" t="s">
        <v>21</v>
      </c>
      <c r="D14" s="161">
        <v>1265</v>
      </c>
      <c r="E14" s="161">
        <v>1265</v>
      </c>
      <c r="F14" s="161">
        <v>6277</v>
      </c>
      <c r="G14" s="163">
        <f t="shared" si="0"/>
        <v>4.9620553359683797</v>
      </c>
      <c r="H14" s="164">
        <f t="shared" si="1"/>
        <v>5012</v>
      </c>
      <c r="I14" s="165">
        <v>1760</v>
      </c>
      <c r="J14" s="166">
        <f t="shared" si="2"/>
        <v>3.5664772727272727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2243021</v>
      </c>
      <c r="E15" s="168">
        <f t="shared" ref="E15:F15" si="3">SUM(E5:E14)</f>
        <v>2196135</v>
      </c>
      <c r="F15" s="169">
        <f t="shared" si="3"/>
        <v>2104512</v>
      </c>
      <c r="G15" s="170">
        <f t="shared" si="0"/>
        <v>0.93824890627417223</v>
      </c>
      <c r="H15" s="171">
        <f t="shared" si="1"/>
        <v>-138509</v>
      </c>
      <c r="I15" s="172">
        <f>SUM(I5:I14)</f>
        <v>2120817</v>
      </c>
      <c r="J15" s="173">
        <f t="shared" si="2"/>
        <v>0.99231192507415777</v>
      </c>
    </row>
    <row r="16" spans="1:12" ht="21.95" customHeight="1" x14ac:dyDescent="0.15">
      <c r="A16" s="285"/>
      <c r="B16" s="174" t="s">
        <v>23</v>
      </c>
      <c r="C16" s="175"/>
      <c r="D16" s="176">
        <v>40615</v>
      </c>
      <c r="E16" s="176">
        <v>35186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1</v>
      </c>
      <c r="E17" s="176">
        <v>55101</v>
      </c>
      <c r="F17" s="176">
        <v>111392</v>
      </c>
      <c r="G17" s="178"/>
      <c r="H17" s="179"/>
      <c r="I17" s="180">
        <v>216269</v>
      </c>
      <c r="J17" s="181">
        <f t="shared" si="2"/>
        <v>0.5150622604256736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2283637</v>
      </c>
      <c r="E19" s="248">
        <f t="shared" ref="E19:F19" si="4">SUM(E16:E18)+E15</f>
        <v>2286422</v>
      </c>
      <c r="F19" s="248">
        <f t="shared" si="4"/>
        <v>2215904</v>
      </c>
      <c r="G19" s="194">
        <f>IF(D19=0,0,F19/D19)</f>
        <v>0.97033985699128189</v>
      </c>
      <c r="H19" s="195">
        <f>F19-D19</f>
        <v>-67733</v>
      </c>
      <c r="I19" s="196">
        <f>SUM(I16:I18)+I15</f>
        <v>2337086</v>
      </c>
      <c r="J19" s="197">
        <f>IF(I19=0,0,F19/I19)</f>
        <v>0.94814824957233068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54835</v>
      </c>
      <c r="E23" s="146">
        <v>52520</v>
      </c>
      <c r="F23" s="146">
        <v>47799</v>
      </c>
      <c r="G23" s="148">
        <f t="shared" ref="G23:G32" si="5">IF(D23=0,0,F23/D23)</f>
        <v>0.87168779064466129</v>
      </c>
      <c r="H23" s="149">
        <f>D23-F23</f>
        <v>7036</v>
      </c>
      <c r="I23" s="150">
        <v>45617</v>
      </c>
      <c r="J23" s="151">
        <f t="shared" ref="J23:J43" si="6">IF(I23=0,0,F23/I23)</f>
        <v>1.0478330446982485</v>
      </c>
    </row>
    <row r="24" spans="1:10" ht="21.95" customHeight="1" x14ac:dyDescent="0.15">
      <c r="A24" s="285"/>
      <c r="B24" s="288"/>
      <c r="C24" s="152" t="s">
        <v>32</v>
      </c>
      <c r="D24" s="153">
        <v>1309825</v>
      </c>
      <c r="E24" s="153">
        <v>1309825</v>
      </c>
      <c r="F24" s="153">
        <v>1200671</v>
      </c>
      <c r="G24" s="155">
        <f t="shared" si="5"/>
        <v>0.91666520336686197</v>
      </c>
      <c r="H24" s="156">
        <f t="shared" ref="H24:H33" si="7">D24-F24</f>
        <v>109154</v>
      </c>
      <c r="I24" s="157">
        <v>1280969</v>
      </c>
      <c r="J24" s="158">
        <f t="shared" si="6"/>
        <v>0.9373146422747155</v>
      </c>
    </row>
    <row r="25" spans="1:10" ht="21.95" customHeight="1" x14ac:dyDescent="0.15">
      <c r="A25" s="285"/>
      <c r="B25" s="288"/>
      <c r="C25" s="152" t="s">
        <v>33</v>
      </c>
      <c r="D25" s="153">
        <v>234127</v>
      </c>
      <c r="E25" s="153">
        <v>234127</v>
      </c>
      <c r="F25" s="153">
        <v>233442</v>
      </c>
      <c r="G25" s="155">
        <f t="shared" si="5"/>
        <v>0.99707423748649238</v>
      </c>
      <c r="H25" s="156">
        <f t="shared" si="7"/>
        <v>685</v>
      </c>
      <c r="I25" s="157">
        <v>246540</v>
      </c>
      <c r="J25" s="158">
        <f t="shared" si="6"/>
        <v>0.94687271842297394</v>
      </c>
    </row>
    <row r="26" spans="1:10" ht="21.95" customHeight="1" x14ac:dyDescent="0.15">
      <c r="A26" s="285"/>
      <c r="B26" s="288"/>
      <c r="C26" s="152" t="s">
        <v>34</v>
      </c>
      <c r="D26" s="153">
        <v>230</v>
      </c>
      <c r="E26" s="153">
        <v>230</v>
      </c>
      <c r="F26" s="153">
        <v>170</v>
      </c>
      <c r="G26" s="155">
        <f t="shared" si="5"/>
        <v>0.73913043478260865</v>
      </c>
      <c r="H26" s="156">
        <f t="shared" si="7"/>
        <v>60</v>
      </c>
      <c r="I26" s="157">
        <v>171</v>
      </c>
      <c r="J26" s="158">
        <f t="shared" si="6"/>
        <v>0.99415204678362568</v>
      </c>
    </row>
    <row r="27" spans="1:10" ht="21.95" customHeight="1" x14ac:dyDescent="0.15">
      <c r="A27" s="285"/>
      <c r="B27" s="288"/>
      <c r="C27" s="152" t="s">
        <v>35</v>
      </c>
      <c r="D27" s="153">
        <v>30</v>
      </c>
      <c r="E27" s="153">
        <v>30</v>
      </c>
      <c r="F27" s="153">
        <v>7</v>
      </c>
      <c r="G27" s="155">
        <f t="shared" si="5"/>
        <v>0.23333333333333334</v>
      </c>
      <c r="H27" s="156">
        <f t="shared" si="7"/>
        <v>23</v>
      </c>
      <c r="I27" s="157">
        <v>9</v>
      </c>
      <c r="J27" s="158">
        <f t="shared" si="6"/>
        <v>0.77777777777777779</v>
      </c>
    </row>
    <row r="28" spans="1:10" ht="21.95" customHeight="1" x14ac:dyDescent="0.15">
      <c r="A28" s="285"/>
      <c r="B28" s="288"/>
      <c r="C28" s="152" t="s">
        <v>36</v>
      </c>
      <c r="D28" s="153">
        <v>88820</v>
      </c>
      <c r="E28" s="153">
        <v>88820</v>
      </c>
      <c r="F28" s="153">
        <v>88775</v>
      </c>
      <c r="G28" s="155">
        <f t="shared" si="5"/>
        <v>0.99949335735194778</v>
      </c>
      <c r="H28" s="156">
        <f t="shared" si="7"/>
        <v>45</v>
      </c>
      <c r="I28" s="157">
        <v>93139</v>
      </c>
      <c r="J28" s="158">
        <f t="shared" si="6"/>
        <v>0.95314529896176681</v>
      </c>
    </row>
    <row r="29" spans="1:10" ht="21.95" customHeight="1" x14ac:dyDescent="0.15">
      <c r="A29" s="285"/>
      <c r="B29" s="288"/>
      <c r="C29" s="152" t="s">
        <v>37</v>
      </c>
      <c r="D29" s="153">
        <v>566524</v>
      </c>
      <c r="E29" s="153">
        <v>566524</v>
      </c>
      <c r="F29" s="153">
        <v>507487</v>
      </c>
      <c r="G29" s="155">
        <f t="shared" si="5"/>
        <v>0.89579082263063881</v>
      </c>
      <c r="H29" s="156">
        <f t="shared" si="7"/>
        <v>59037</v>
      </c>
      <c r="I29" s="157">
        <v>507346</v>
      </c>
      <c r="J29" s="158">
        <f t="shared" si="6"/>
        <v>1.000277916845703</v>
      </c>
    </row>
    <row r="30" spans="1:10" ht="21.95" customHeight="1" x14ac:dyDescent="0.15">
      <c r="A30" s="285"/>
      <c r="B30" s="288"/>
      <c r="C30" s="152" t="s">
        <v>38</v>
      </c>
      <c r="D30" s="153">
        <v>17304</v>
      </c>
      <c r="E30" s="153">
        <v>17304</v>
      </c>
      <c r="F30" s="153">
        <v>14737</v>
      </c>
      <c r="G30" s="155">
        <f t="shared" si="5"/>
        <v>0.8516527970411466</v>
      </c>
      <c r="H30" s="156">
        <f t="shared" si="7"/>
        <v>2567</v>
      </c>
      <c r="I30" s="157">
        <v>15315</v>
      </c>
      <c r="J30" s="158">
        <f t="shared" si="6"/>
        <v>0.96225922298400257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11836</v>
      </c>
      <c r="E32" s="153">
        <v>16936</v>
      </c>
      <c r="F32" s="153">
        <v>6212</v>
      </c>
      <c r="G32" s="155">
        <f t="shared" si="5"/>
        <v>0.52483947279486309</v>
      </c>
      <c r="H32" s="156">
        <f t="shared" si="7"/>
        <v>5624</v>
      </c>
      <c r="I32" s="157">
        <v>36432</v>
      </c>
      <c r="J32" s="158">
        <f t="shared" si="6"/>
        <v>0.17050944224857267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2283531</v>
      </c>
      <c r="E33" s="168">
        <f>SUM(E23:E32)</f>
        <v>2286316</v>
      </c>
      <c r="F33" s="169">
        <f>SUM(F23:F32)</f>
        <v>2099300</v>
      </c>
      <c r="G33" s="170">
        <f>IF(D33=0,0,F33/D33)</f>
        <v>0.91932187476325045</v>
      </c>
      <c r="H33" s="171">
        <f t="shared" si="7"/>
        <v>184231</v>
      </c>
      <c r="I33" s="172">
        <f>SUM(I23:I32)</f>
        <v>2225538</v>
      </c>
      <c r="J33" s="173">
        <f t="shared" si="6"/>
        <v>0.9432775355891474</v>
      </c>
    </row>
    <row r="34" spans="1:10" ht="21.95" customHeight="1" x14ac:dyDescent="0.15">
      <c r="A34" s="285"/>
      <c r="B34" s="174" t="s">
        <v>42</v>
      </c>
      <c r="C34" s="160"/>
      <c r="D34" s="161">
        <v>106</v>
      </c>
      <c r="E34" s="161">
        <v>106</v>
      </c>
      <c r="F34" s="161">
        <v>71</v>
      </c>
      <c r="G34" s="203"/>
      <c r="H34" s="204"/>
      <c r="I34" s="180">
        <v>143</v>
      </c>
      <c r="J34" s="181">
        <f t="shared" si="6"/>
        <v>0.49650349650349651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12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2283637</v>
      </c>
      <c r="E37" s="248">
        <f>SUM(E34:E36)+E33</f>
        <v>2286422</v>
      </c>
      <c r="F37" s="248">
        <f>SUM(F34:F36)+F33</f>
        <v>2099371</v>
      </c>
      <c r="G37" s="194">
        <f>IF(D37=0,0,F37/D37)</f>
        <v>0.91931029318582591</v>
      </c>
      <c r="H37" s="195">
        <f>D37-F37</f>
        <v>184266</v>
      </c>
      <c r="I37" s="207">
        <f>SUM(I34:I36)+I33</f>
        <v>2225693</v>
      </c>
      <c r="J37" s="208">
        <f t="shared" si="6"/>
        <v>0.94324374475725092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5212</v>
      </c>
      <c r="G39" s="213"/>
      <c r="H39" s="214"/>
      <c r="I39" s="215">
        <f>I15-I33</f>
        <v>-104721</v>
      </c>
      <c r="J39" s="216">
        <f t="shared" si="6"/>
        <v>-4.9770342147229307E-2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116533</v>
      </c>
      <c r="G41" s="221"/>
      <c r="H41" s="222"/>
      <c r="I41" s="223">
        <f>I19-I37</f>
        <v>111393</v>
      </c>
      <c r="J41" s="224">
        <f t="shared" si="6"/>
        <v>1.0461429353729588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116533</v>
      </c>
      <c r="G42" s="230"/>
      <c r="H42" s="204"/>
      <c r="I42" s="231">
        <v>111393</v>
      </c>
      <c r="J42" s="232">
        <f t="shared" si="6"/>
        <v>1.0461429353729588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245" t="s">
        <v>96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136311</v>
      </c>
      <c r="E5" s="146">
        <v>128967</v>
      </c>
      <c r="F5" s="146">
        <v>130774</v>
      </c>
      <c r="G5" s="148">
        <f>IF(D5=0,0,F5/D5)</f>
        <v>0.9593796538797309</v>
      </c>
      <c r="H5" s="149">
        <f>F5-D5</f>
        <v>-5537</v>
      </c>
      <c r="I5" s="150">
        <v>139803</v>
      </c>
      <c r="J5" s="151">
        <f>IF(I5=0,0,F5/I5)</f>
        <v>0.93541626431478575</v>
      </c>
    </row>
    <row r="6" spans="1:12" ht="21.95" customHeight="1" x14ac:dyDescent="0.15">
      <c r="A6" s="285"/>
      <c r="B6" s="288"/>
      <c r="C6" s="152" t="s">
        <v>13</v>
      </c>
      <c r="D6" s="153">
        <v>182803</v>
      </c>
      <c r="E6" s="153">
        <v>213626</v>
      </c>
      <c r="F6" s="153">
        <v>229000</v>
      </c>
      <c r="G6" s="155">
        <f t="shared" ref="G6:G15" si="0">IF(D6=0,0,F6/D6)</f>
        <v>1.2527146709846118</v>
      </c>
      <c r="H6" s="156">
        <f t="shared" ref="H6:H15" si="1">F6-D6</f>
        <v>46197</v>
      </c>
      <c r="I6" s="157">
        <v>178179</v>
      </c>
      <c r="J6" s="158">
        <f t="shared" ref="J6:J18" si="2">IF(I6=0,0,F6/I6)</f>
        <v>1.2852244091615734</v>
      </c>
    </row>
    <row r="7" spans="1:12" ht="21.95" customHeight="1" x14ac:dyDescent="0.15">
      <c r="A7" s="285"/>
      <c r="B7" s="288"/>
      <c r="C7" s="152" t="s">
        <v>14</v>
      </c>
      <c r="D7" s="153">
        <v>16134</v>
      </c>
      <c r="E7" s="153">
        <v>12663</v>
      </c>
      <c r="F7" s="153">
        <v>13742</v>
      </c>
      <c r="G7" s="155">
        <f t="shared" si="0"/>
        <v>0.85174166356762115</v>
      </c>
      <c r="H7" s="156">
        <f t="shared" si="1"/>
        <v>-2392</v>
      </c>
      <c r="I7" s="157">
        <v>28376</v>
      </c>
      <c r="J7" s="158">
        <f t="shared" si="2"/>
        <v>0.48428249224696929</v>
      </c>
    </row>
    <row r="8" spans="1:12" ht="21.95" customHeight="1" x14ac:dyDescent="0.15">
      <c r="A8" s="285"/>
      <c r="B8" s="288"/>
      <c r="C8" s="152" t="s">
        <v>15</v>
      </c>
      <c r="D8" s="153">
        <v>351530</v>
      </c>
      <c r="E8" s="153">
        <v>351783</v>
      </c>
      <c r="F8" s="153">
        <v>351783</v>
      </c>
      <c r="G8" s="155">
        <f t="shared" si="0"/>
        <v>1.0007197109777259</v>
      </c>
      <c r="H8" s="156">
        <f t="shared" si="1"/>
        <v>253</v>
      </c>
      <c r="I8" s="157">
        <v>400010</v>
      </c>
      <c r="J8" s="158">
        <f t="shared" si="2"/>
        <v>0.87943551411214715</v>
      </c>
    </row>
    <row r="9" spans="1:12" ht="21.95" customHeight="1" x14ac:dyDescent="0.15">
      <c r="A9" s="285"/>
      <c r="B9" s="288"/>
      <c r="C9" s="152" t="s">
        <v>16</v>
      </c>
      <c r="D9" s="153">
        <v>67277</v>
      </c>
      <c r="E9" s="153">
        <v>39567</v>
      </c>
      <c r="F9" s="153">
        <v>53022</v>
      </c>
      <c r="G9" s="155">
        <f t="shared" si="0"/>
        <v>0.78811480892429808</v>
      </c>
      <c r="H9" s="156">
        <f t="shared" si="1"/>
        <v>-14255</v>
      </c>
      <c r="I9" s="157">
        <v>56939</v>
      </c>
      <c r="J9" s="158">
        <f t="shared" si="2"/>
        <v>0.93120708126240359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164685</v>
      </c>
      <c r="E11" s="153">
        <v>227131</v>
      </c>
      <c r="F11" s="153">
        <v>227132</v>
      </c>
      <c r="G11" s="155">
        <f t="shared" si="0"/>
        <v>1.3791905759480221</v>
      </c>
      <c r="H11" s="156">
        <f t="shared" si="1"/>
        <v>62447</v>
      </c>
      <c r="I11" s="157">
        <v>167975</v>
      </c>
      <c r="J11" s="158">
        <f t="shared" si="2"/>
        <v>1.3521774073522845</v>
      </c>
    </row>
    <row r="12" spans="1:12" ht="21.95" customHeight="1" x14ac:dyDescent="0.15">
      <c r="A12" s="285"/>
      <c r="B12" s="288"/>
      <c r="C12" s="152" t="s">
        <v>19</v>
      </c>
      <c r="D12" s="153">
        <v>42285</v>
      </c>
      <c r="E12" s="153">
        <v>41499</v>
      </c>
      <c r="F12" s="153">
        <v>41472</v>
      </c>
      <c r="G12" s="155">
        <f t="shared" si="0"/>
        <v>0.98077332387371408</v>
      </c>
      <c r="H12" s="156">
        <f t="shared" si="1"/>
        <v>-813</v>
      </c>
      <c r="I12" s="157">
        <v>45224</v>
      </c>
      <c r="J12" s="158">
        <f t="shared" si="2"/>
        <v>0.91703520254731996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0</v>
      </c>
      <c r="E13" s="153">
        <v>0</v>
      </c>
      <c r="F13" s="153">
        <v>0</v>
      </c>
      <c r="G13" s="155">
        <f t="shared" si="0"/>
        <v>0</v>
      </c>
      <c r="H13" s="156">
        <f t="shared" si="1"/>
        <v>0</v>
      </c>
      <c r="I13" s="157">
        <v>0</v>
      </c>
      <c r="J13" s="158">
        <f t="shared" si="2"/>
        <v>0</v>
      </c>
    </row>
    <row r="14" spans="1:12" ht="21.95" customHeight="1" x14ac:dyDescent="0.15">
      <c r="A14" s="285"/>
      <c r="B14" s="288"/>
      <c r="C14" s="160" t="s">
        <v>21</v>
      </c>
      <c r="D14" s="161">
        <v>445</v>
      </c>
      <c r="E14" s="161">
        <v>2609</v>
      </c>
      <c r="F14" s="161">
        <v>2593</v>
      </c>
      <c r="G14" s="163">
        <f t="shared" si="0"/>
        <v>5.8269662921348315</v>
      </c>
      <c r="H14" s="164">
        <f t="shared" si="1"/>
        <v>2148</v>
      </c>
      <c r="I14" s="165">
        <v>2283</v>
      </c>
      <c r="J14" s="166">
        <f t="shared" si="2"/>
        <v>1.1357862461673236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961470</v>
      </c>
      <c r="E15" s="168">
        <f t="shared" ref="E15:F15" si="3">SUM(E5:E14)</f>
        <v>1017845</v>
      </c>
      <c r="F15" s="169">
        <f t="shared" si="3"/>
        <v>1049518</v>
      </c>
      <c r="G15" s="170">
        <f t="shared" si="0"/>
        <v>1.0915764402425452</v>
      </c>
      <c r="H15" s="171">
        <f t="shared" si="1"/>
        <v>88048</v>
      </c>
      <c r="I15" s="172">
        <f>SUM(I5:I14)</f>
        <v>1018789</v>
      </c>
      <c r="J15" s="173">
        <f t="shared" si="2"/>
        <v>1.0301622809040929</v>
      </c>
    </row>
    <row r="16" spans="1:12" ht="21.95" customHeight="1" x14ac:dyDescent="0.15">
      <c r="A16" s="285"/>
      <c r="B16" s="174" t="s">
        <v>23</v>
      </c>
      <c r="C16" s="175"/>
      <c r="D16" s="176">
        <v>60018</v>
      </c>
      <c r="E16" s="176">
        <v>56156</v>
      </c>
      <c r="F16" s="176">
        <v>15000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38766</v>
      </c>
      <c r="E17" s="176">
        <v>10818</v>
      </c>
      <c r="F17" s="176">
        <v>10817</v>
      </c>
      <c r="G17" s="178"/>
      <c r="H17" s="179"/>
      <c r="I17" s="180">
        <v>86263</v>
      </c>
      <c r="J17" s="181">
        <f t="shared" si="2"/>
        <v>0.12539559254836952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1060254</v>
      </c>
      <c r="E19" s="248">
        <f t="shared" ref="E19:F19" si="4">SUM(E16:E18)+E15</f>
        <v>1084819</v>
      </c>
      <c r="F19" s="248">
        <f t="shared" si="4"/>
        <v>1075335</v>
      </c>
      <c r="G19" s="194">
        <f>IF(D19=0,0,F19/D19)</f>
        <v>1.0142239501100681</v>
      </c>
      <c r="H19" s="195">
        <f>F19-D19</f>
        <v>15081</v>
      </c>
      <c r="I19" s="196">
        <f>SUM(I16:I18)+I15</f>
        <v>1105052</v>
      </c>
      <c r="J19" s="197">
        <f>IF(I19=0,0,F19/I19)</f>
        <v>0.97310805283371282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5748</v>
      </c>
      <c r="E23" s="146">
        <v>7786</v>
      </c>
      <c r="F23" s="146">
        <v>7485</v>
      </c>
      <c r="G23" s="148">
        <f t="shared" ref="G23:G32" si="5">IF(D23=0,0,F23/D23)</f>
        <v>1.3021920668058455</v>
      </c>
      <c r="H23" s="149">
        <f>D23-F23</f>
        <v>-1737</v>
      </c>
      <c r="I23" s="150">
        <v>8821</v>
      </c>
      <c r="J23" s="151">
        <f t="shared" ref="J23:J43" si="6">IF(I23=0,0,F23/I23)</f>
        <v>0.84854324906473189</v>
      </c>
    </row>
    <row r="24" spans="1:10" ht="21.95" customHeight="1" x14ac:dyDescent="0.15">
      <c r="A24" s="285"/>
      <c r="B24" s="288"/>
      <c r="C24" s="152" t="s">
        <v>32</v>
      </c>
      <c r="D24" s="153">
        <v>660325</v>
      </c>
      <c r="E24" s="153">
        <v>720149</v>
      </c>
      <c r="F24" s="153">
        <v>685755</v>
      </c>
      <c r="G24" s="155">
        <f t="shared" si="5"/>
        <v>1.0385113391133154</v>
      </c>
      <c r="H24" s="156">
        <f t="shared" ref="H24:H33" si="7">D24-F24</f>
        <v>-25430</v>
      </c>
      <c r="I24" s="157">
        <v>724873</v>
      </c>
      <c r="J24" s="158">
        <f t="shared" si="6"/>
        <v>0.94603468469649166</v>
      </c>
    </row>
    <row r="25" spans="1:10" ht="21.95" customHeight="1" x14ac:dyDescent="0.15">
      <c r="A25" s="285"/>
      <c r="B25" s="288"/>
      <c r="C25" s="152" t="s">
        <v>33</v>
      </c>
      <c r="D25" s="153">
        <v>111970</v>
      </c>
      <c r="E25" s="153">
        <v>101036</v>
      </c>
      <c r="F25" s="153">
        <v>101032</v>
      </c>
      <c r="G25" s="155">
        <f t="shared" si="5"/>
        <v>0.90231311958560334</v>
      </c>
      <c r="H25" s="156">
        <f t="shared" si="7"/>
        <v>10938</v>
      </c>
      <c r="I25" s="157">
        <v>106731</v>
      </c>
      <c r="J25" s="158">
        <f t="shared" si="6"/>
        <v>0.94660407941460312</v>
      </c>
    </row>
    <row r="26" spans="1:10" ht="21.95" customHeight="1" x14ac:dyDescent="0.15">
      <c r="A26" s="285"/>
      <c r="B26" s="288"/>
      <c r="C26" s="152" t="s">
        <v>34</v>
      </c>
      <c r="D26" s="153">
        <v>72</v>
      </c>
      <c r="E26" s="153">
        <v>75</v>
      </c>
      <c r="F26" s="153">
        <v>73</v>
      </c>
      <c r="G26" s="155">
        <f t="shared" si="5"/>
        <v>1.0138888888888888</v>
      </c>
      <c r="H26" s="156">
        <f t="shared" si="7"/>
        <v>-1</v>
      </c>
      <c r="I26" s="157">
        <v>75</v>
      </c>
      <c r="J26" s="158">
        <f t="shared" si="6"/>
        <v>0.97333333333333338</v>
      </c>
    </row>
    <row r="27" spans="1:10" ht="21.95" customHeight="1" x14ac:dyDescent="0.15">
      <c r="A27" s="285"/>
      <c r="B27" s="288"/>
      <c r="C27" s="152" t="s">
        <v>35</v>
      </c>
      <c r="D27" s="153">
        <v>10</v>
      </c>
      <c r="E27" s="153">
        <v>3</v>
      </c>
      <c r="F27" s="153">
        <v>3</v>
      </c>
      <c r="G27" s="155">
        <f t="shared" si="5"/>
        <v>0.3</v>
      </c>
      <c r="H27" s="156">
        <f t="shared" si="7"/>
        <v>7</v>
      </c>
      <c r="I27" s="157">
        <v>3</v>
      </c>
      <c r="J27" s="158">
        <f t="shared" si="6"/>
        <v>1</v>
      </c>
    </row>
    <row r="28" spans="1:10" ht="21.95" customHeight="1" x14ac:dyDescent="0.15">
      <c r="A28" s="285"/>
      <c r="B28" s="288"/>
      <c r="C28" s="152" t="s">
        <v>36</v>
      </c>
      <c r="D28" s="153">
        <v>32717</v>
      </c>
      <c r="E28" s="153">
        <v>32325</v>
      </c>
      <c r="F28" s="153">
        <v>32324</v>
      </c>
      <c r="G28" s="155">
        <f t="shared" si="5"/>
        <v>0.98798789620075189</v>
      </c>
      <c r="H28" s="156">
        <f t="shared" si="7"/>
        <v>393</v>
      </c>
      <c r="I28" s="157">
        <v>35931</v>
      </c>
      <c r="J28" s="158">
        <f t="shared" si="6"/>
        <v>0.89961314742144671</v>
      </c>
    </row>
    <row r="29" spans="1:10" ht="21.95" customHeight="1" x14ac:dyDescent="0.15">
      <c r="A29" s="285"/>
      <c r="B29" s="288"/>
      <c r="C29" s="152" t="s">
        <v>37</v>
      </c>
      <c r="D29" s="153">
        <v>229426</v>
      </c>
      <c r="E29" s="153">
        <v>202859</v>
      </c>
      <c r="F29" s="153">
        <v>202847</v>
      </c>
      <c r="G29" s="155">
        <f t="shared" si="5"/>
        <v>0.88415000915327813</v>
      </c>
      <c r="H29" s="156">
        <f t="shared" si="7"/>
        <v>26579</v>
      </c>
      <c r="I29" s="157">
        <v>201900</v>
      </c>
      <c r="J29" s="158">
        <f t="shared" si="6"/>
        <v>1.0046904408122832</v>
      </c>
    </row>
    <row r="30" spans="1:10" ht="21.95" customHeight="1" x14ac:dyDescent="0.15">
      <c r="A30" s="285"/>
      <c r="B30" s="288"/>
      <c r="C30" s="152" t="s">
        <v>38</v>
      </c>
      <c r="D30" s="153">
        <v>12096</v>
      </c>
      <c r="E30" s="153">
        <v>11647</v>
      </c>
      <c r="F30" s="153">
        <v>10430</v>
      </c>
      <c r="G30" s="155">
        <f t="shared" si="5"/>
        <v>0.86226851851851849</v>
      </c>
      <c r="H30" s="156">
        <f t="shared" si="7"/>
        <v>1666</v>
      </c>
      <c r="I30" s="157">
        <v>10382</v>
      </c>
      <c r="J30" s="158">
        <f t="shared" si="6"/>
        <v>1.004623386630707</v>
      </c>
    </row>
    <row r="31" spans="1:10" ht="21.95" customHeight="1" x14ac:dyDescent="0.15">
      <c r="A31" s="285"/>
      <c r="B31" s="288"/>
      <c r="C31" s="152" t="s">
        <v>39</v>
      </c>
      <c r="D31" s="153">
        <v>2053</v>
      </c>
      <c r="E31" s="153">
        <v>2063</v>
      </c>
      <c r="F31" s="153">
        <v>2063</v>
      </c>
      <c r="G31" s="155">
        <f t="shared" si="5"/>
        <v>1.0048709206039941</v>
      </c>
      <c r="H31" s="156">
        <f t="shared" si="7"/>
        <v>-10</v>
      </c>
      <c r="I31" s="157">
        <v>1708</v>
      </c>
      <c r="J31" s="158">
        <f t="shared" si="6"/>
        <v>1.2078454332552693</v>
      </c>
    </row>
    <row r="32" spans="1:10" ht="21.95" customHeight="1" x14ac:dyDescent="0.15">
      <c r="A32" s="285"/>
      <c r="B32" s="288"/>
      <c r="C32" s="152" t="s">
        <v>40</v>
      </c>
      <c r="D32" s="153">
        <v>5553</v>
      </c>
      <c r="E32" s="153">
        <v>6592</v>
      </c>
      <c r="F32" s="153">
        <v>1544</v>
      </c>
      <c r="G32" s="155">
        <f t="shared" si="5"/>
        <v>0.27804790203493607</v>
      </c>
      <c r="H32" s="156">
        <f t="shared" si="7"/>
        <v>4009</v>
      </c>
      <c r="I32" s="157">
        <v>3556</v>
      </c>
      <c r="J32" s="158">
        <f t="shared" si="6"/>
        <v>0.43419572553430819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1059970</v>
      </c>
      <c r="E33" s="168">
        <f>SUM(E23:E32)</f>
        <v>1084535</v>
      </c>
      <c r="F33" s="169">
        <f>SUM(F23:F32)</f>
        <v>1043556</v>
      </c>
      <c r="G33" s="170">
        <f>IF(D33=0,0,F33/D33)</f>
        <v>0.98451465607517197</v>
      </c>
      <c r="H33" s="171">
        <f t="shared" si="7"/>
        <v>16414</v>
      </c>
      <c r="I33" s="172">
        <f>SUM(I23:I32)</f>
        <v>1093980</v>
      </c>
      <c r="J33" s="173">
        <f t="shared" si="6"/>
        <v>0.95390774968463776</v>
      </c>
    </row>
    <row r="34" spans="1:10" ht="21.95" customHeight="1" x14ac:dyDescent="0.15">
      <c r="A34" s="285"/>
      <c r="B34" s="174" t="s">
        <v>42</v>
      </c>
      <c r="C34" s="160"/>
      <c r="D34" s="161">
        <v>284</v>
      </c>
      <c r="E34" s="161">
        <v>284</v>
      </c>
      <c r="F34" s="161">
        <v>263</v>
      </c>
      <c r="G34" s="203"/>
      <c r="H34" s="204"/>
      <c r="I34" s="180">
        <v>256</v>
      </c>
      <c r="J34" s="181">
        <f t="shared" si="6"/>
        <v>1.02734375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0</v>
      </c>
      <c r="E36" s="146">
        <v>0</v>
      </c>
      <c r="F36" s="146">
        <v>0</v>
      </c>
      <c r="G36" s="205"/>
      <c r="H36" s="206"/>
      <c r="I36" s="188">
        <v>0</v>
      </c>
      <c r="J36" s="189">
        <f t="shared" si="6"/>
        <v>0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1060254</v>
      </c>
      <c r="E37" s="248">
        <f>SUM(E34:E36)+E33</f>
        <v>1084819</v>
      </c>
      <c r="F37" s="248">
        <f>SUM(F34:F36)+F33</f>
        <v>1043819</v>
      </c>
      <c r="G37" s="194">
        <f>IF(D37=0,0,F37/D37)</f>
        <v>0.98449899741005453</v>
      </c>
      <c r="H37" s="195">
        <f>D37-F37</f>
        <v>16435</v>
      </c>
      <c r="I37" s="207">
        <f>SUM(I34:I36)+I33</f>
        <v>1094236</v>
      </c>
      <c r="J37" s="208">
        <f t="shared" si="6"/>
        <v>0.95392493027098357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5962</v>
      </c>
      <c r="G39" s="213"/>
      <c r="H39" s="214"/>
      <c r="I39" s="215">
        <f>I15-I33</f>
        <v>-75191</v>
      </c>
      <c r="J39" s="216">
        <f t="shared" si="6"/>
        <v>-7.9291404556396383E-2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31516</v>
      </c>
      <c r="G41" s="221"/>
      <c r="H41" s="222"/>
      <c r="I41" s="223">
        <f>I19-I37</f>
        <v>10816</v>
      </c>
      <c r="J41" s="224">
        <f t="shared" si="6"/>
        <v>2.9138313609467454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31516</v>
      </c>
      <c r="G42" s="230"/>
      <c r="H42" s="204"/>
      <c r="I42" s="231">
        <v>10816</v>
      </c>
      <c r="J42" s="232">
        <f t="shared" si="6"/>
        <v>2.9138313609467454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>
        <v>256</v>
      </c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35" customWidth="1"/>
    <col min="2" max="2" width="3.75" style="135" customWidth="1"/>
    <col min="3" max="3" width="20.75" style="135" customWidth="1"/>
    <col min="4" max="5" width="11.25" style="136" customWidth="1"/>
    <col min="6" max="6" width="10.875" style="136" customWidth="1"/>
    <col min="7" max="7" width="7.125" style="136" customWidth="1"/>
    <col min="8" max="8" width="11.875" style="136" customWidth="1"/>
    <col min="9" max="9" width="10.5" style="136" customWidth="1"/>
    <col min="10" max="10" width="6.875" style="136" customWidth="1"/>
    <col min="11" max="256" width="9" style="135"/>
    <col min="257" max="257" width="5.125" style="135" customWidth="1"/>
    <col min="258" max="258" width="3.75" style="135" customWidth="1"/>
    <col min="259" max="259" width="20.75" style="135" customWidth="1"/>
    <col min="260" max="261" width="11.25" style="135" customWidth="1"/>
    <col min="262" max="262" width="10.875" style="135" customWidth="1"/>
    <col min="263" max="263" width="7.125" style="135" customWidth="1"/>
    <col min="264" max="264" width="11.875" style="135" customWidth="1"/>
    <col min="265" max="265" width="10.5" style="135" customWidth="1"/>
    <col min="266" max="266" width="6.875" style="135" customWidth="1"/>
    <col min="267" max="512" width="9" style="135"/>
    <col min="513" max="513" width="5.125" style="135" customWidth="1"/>
    <col min="514" max="514" width="3.75" style="135" customWidth="1"/>
    <col min="515" max="515" width="20.75" style="135" customWidth="1"/>
    <col min="516" max="517" width="11.25" style="135" customWidth="1"/>
    <col min="518" max="518" width="10.875" style="135" customWidth="1"/>
    <col min="519" max="519" width="7.125" style="135" customWidth="1"/>
    <col min="520" max="520" width="11.875" style="135" customWidth="1"/>
    <col min="521" max="521" width="10.5" style="135" customWidth="1"/>
    <col min="522" max="522" width="6.875" style="135" customWidth="1"/>
    <col min="523" max="768" width="9" style="135"/>
    <col min="769" max="769" width="5.125" style="135" customWidth="1"/>
    <col min="770" max="770" width="3.75" style="135" customWidth="1"/>
    <col min="771" max="771" width="20.75" style="135" customWidth="1"/>
    <col min="772" max="773" width="11.25" style="135" customWidth="1"/>
    <col min="774" max="774" width="10.875" style="135" customWidth="1"/>
    <col min="775" max="775" width="7.125" style="135" customWidth="1"/>
    <col min="776" max="776" width="11.875" style="135" customWidth="1"/>
    <col min="777" max="777" width="10.5" style="135" customWidth="1"/>
    <col min="778" max="778" width="6.875" style="135" customWidth="1"/>
    <col min="779" max="1024" width="9" style="135"/>
    <col min="1025" max="1025" width="5.125" style="135" customWidth="1"/>
    <col min="1026" max="1026" width="3.75" style="135" customWidth="1"/>
    <col min="1027" max="1027" width="20.75" style="135" customWidth="1"/>
    <col min="1028" max="1029" width="11.25" style="135" customWidth="1"/>
    <col min="1030" max="1030" width="10.875" style="135" customWidth="1"/>
    <col min="1031" max="1031" width="7.125" style="135" customWidth="1"/>
    <col min="1032" max="1032" width="11.875" style="135" customWidth="1"/>
    <col min="1033" max="1033" width="10.5" style="135" customWidth="1"/>
    <col min="1034" max="1034" width="6.875" style="135" customWidth="1"/>
    <col min="1035" max="1280" width="9" style="135"/>
    <col min="1281" max="1281" width="5.125" style="135" customWidth="1"/>
    <col min="1282" max="1282" width="3.75" style="135" customWidth="1"/>
    <col min="1283" max="1283" width="20.75" style="135" customWidth="1"/>
    <col min="1284" max="1285" width="11.25" style="135" customWidth="1"/>
    <col min="1286" max="1286" width="10.875" style="135" customWidth="1"/>
    <col min="1287" max="1287" width="7.125" style="135" customWidth="1"/>
    <col min="1288" max="1288" width="11.875" style="135" customWidth="1"/>
    <col min="1289" max="1289" width="10.5" style="135" customWidth="1"/>
    <col min="1290" max="1290" width="6.875" style="135" customWidth="1"/>
    <col min="1291" max="1536" width="9" style="135"/>
    <col min="1537" max="1537" width="5.125" style="135" customWidth="1"/>
    <col min="1538" max="1538" width="3.75" style="135" customWidth="1"/>
    <col min="1539" max="1539" width="20.75" style="135" customWidth="1"/>
    <col min="1540" max="1541" width="11.25" style="135" customWidth="1"/>
    <col min="1542" max="1542" width="10.875" style="135" customWidth="1"/>
    <col min="1543" max="1543" width="7.125" style="135" customWidth="1"/>
    <col min="1544" max="1544" width="11.875" style="135" customWidth="1"/>
    <col min="1545" max="1545" width="10.5" style="135" customWidth="1"/>
    <col min="1546" max="1546" width="6.875" style="135" customWidth="1"/>
    <col min="1547" max="1792" width="9" style="135"/>
    <col min="1793" max="1793" width="5.125" style="135" customWidth="1"/>
    <col min="1794" max="1794" width="3.75" style="135" customWidth="1"/>
    <col min="1795" max="1795" width="20.75" style="135" customWidth="1"/>
    <col min="1796" max="1797" width="11.25" style="135" customWidth="1"/>
    <col min="1798" max="1798" width="10.875" style="135" customWidth="1"/>
    <col min="1799" max="1799" width="7.125" style="135" customWidth="1"/>
    <col min="1800" max="1800" width="11.875" style="135" customWidth="1"/>
    <col min="1801" max="1801" width="10.5" style="135" customWidth="1"/>
    <col min="1802" max="1802" width="6.875" style="135" customWidth="1"/>
    <col min="1803" max="2048" width="9" style="135"/>
    <col min="2049" max="2049" width="5.125" style="135" customWidth="1"/>
    <col min="2050" max="2050" width="3.75" style="135" customWidth="1"/>
    <col min="2051" max="2051" width="20.75" style="135" customWidth="1"/>
    <col min="2052" max="2053" width="11.25" style="135" customWidth="1"/>
    <col min="2054" max="2054" width="10.875" style="135" customWidth="1"/>
    <col min="2055" max="2055" width="7.125" style="135" customWidth="1"/>
    <col min="2056" max="2056" width="11.875" style="135" customWidth="1"/>
    <col min="2057" max="2057" width="10.5" style="135" customWidth="1"/>
    <col min="2058" max="2058" width="6.875" style="135" customWidth="1"/>
    <col min="2059" max="2304" width="9" style="135"/>
    <col min="2305" max="2305" width="5.125" style="135" customWidth="1"/>
    <col min="2306" max="2306" width="3.75" style="135" customWidth="1"/>
    <col min="2307" max="2307" width="20.75" style="135" customWidth="1"/>
    <col min="2308" max="2309" width="11.25" style="135" customWidth="1"/>
    <col min="2310" max="2310" width="10.875" style="135" customWidth="1"/>
    <col min="2311" max="2311" width="7.125" style="135" customWidth="1"/>
    <col min="2312" max="2312" width="11.875" style="135" customWidth="1"/>
    <col min="2313" max="2313" width="10.5" style="135" customWidth="1"/>
    <col min="2314" max="2314" width="6.875" style="135" customWidth="1"/>
    <col min="2315" max="2560" width="9" style="135"/>
    <col min="2561" max="2561" width="5.125" style="135" customWidth="1"/>
    <col min="2562" max="2562" width="3.75" style="135" customWidth="1"/>
    <col min="2563" max="2563" width="20.75" style="135" customWidth="1"/>
    <col min="2564" max="2565" width="11.25" style="135" customWidth="1"/>
    <col min="2566" max="2566" width="10.875" style="135" customWidth="1"/>
    <col min="2567" max="2567" width="7.125" style="135" customWidth="1"/>
    <col min="2568" max="2568" width="11.875" style="135" customWidth="1"/>
    <col min="2569" max="2569" width="10.5" style="135" customWidth="1"/>
    <col min="2570" max="2570" width="6.875" style="135" customWidth="1"/>
    <col min="2571" max="2816" width="9" style="135"/>
    <col min="2817" max="2817" width="5.125" style="135" customWidth="1"/>
    <col min="2818" max="2818" width="3.75" style="135" customWidth="1"/>
    <col min="2819" max="2819" width="20.75" style="135" customWidth="1"/>
    <col min="2820" max="2821" width="11.25" style="135" customWidth="1"/>
    <col min="2822" max="2822" width="10.875" style="135" customWidth="1"/>
    <col min="2823" max="2823" width="7.125" style="135" customWidth="1"/>
    <col min="2824" max="2824" width="11.875" style="135" customWidth="1"/>
    <col min="2825" max="2825" width="10.5" style="135" customWidth="1"/>
    <col min="2826" max="2826" width="6.875" style="135" customWidth="1"/>
    <col min="2827" max="3072" width="9" style="135"/>
    <col min="3073" max="3073" width="5.125" style="135" customWidth="1"/>
    <col min="3074" max="3074" width="3.75" style="135" customWidth="1"/>
    <col min="3075" max="3075" width="20.75" style="135" customWidth="1"/>
    <col min="3076" max="3077" width="11.25" style="135" customWidth="1"/>
    <col min="3078" max="3078" width="10.875" style="135" customWidth="1"/>
    <col min="3079" max="3079" width="7.125" style="135" customWidth="1"/>
    <col min="3080" max="3080" width="11.875" style="135" customWidth="1"/>
    <col min="3081" max="3081" width="10.5" style="135" customWidth="1"/>
    <col min="3082" max="3082" width="6.875" style="135" customWidth="1"/>
    <col min="3083" max="3328" width="9" style="135"/>
    <col min="3329" max="3329" width="5.125" style="135" customWidth="1"/>
    <col min="3330" max="3330" width="3.75" style="135" customWidth="1"/>
    <col min="3331" max="3331" width="20.75" style="135" customWidth="1"/>
    <col min="3332" max="3333" width="11.25" style="135" customWidth="1"/>
    <col min="3334" max="3334" width="10.875" style="135" customWidth="1"/>
    <col min="3335" max="3335" width="7.125" style="135" customWidth="1"/>
    <col min="3336" max="3336" width="11.875" style="135" customWidth="1"/>
    <col min="3337" max="3337" width="10.5" style="135" customWidth="1"/>
    <col min="3338" max="3338" width="6.875" style="135" customWidth="1"/>
    <col min="3339" max="3584" width="9" style="135"/>
    <col min="3585" max="3585" width="5.125" style="135" customWidth="1"/>
    <col min="3586" max="3586" width="3.75" style="135" customWidth="1"/>
    <col min="3587" max="3587" width="20.75" style="135" customWidth="1"/>
    <col min="3588" max="3589" width="11.25" style="135" customWidth="1"/>
    <col min="3590" max="3590" width="10.875" style="135" customWidth="1"/>
    <col min="3591" max="3591" width="7.125" style="135" customWidth="1"/>
    <col min="3592" max="3592" width="11.875" style="135" customWidth="1"/>
    <col min="3593" max="3593" width="10.5" style="135" customWidth="1"/>
    <col min="3594" max="3594" width="6.875" style="135" customWidth="1"/>
    <col min="3595" max="3840" width="9" style="135"/>
    <col min="3841" max="3841" width="5.125" style="135" customWidth="1"/>
    <col min="3842" max="3842" width="3.75" style="135" customWidth="1"/>
    <col min="3843" max="3843" width="20.75" style="135" customWidth="1"/>
    <col min="3844" max="3845" width="11.25" style="135" customWidth="1"/>
    <col min="3846" max="3846" width="10.875" style="135" customWidth="1"/>
    <col min="3847" max="3847" width="7.125" style="135" customWidth="1"/>
    <col min="3848" max="3848" width="11.875" style="135" customWidth="1"/>
    <col min="3849" max="3849" width="10.5" style="135" customWidth="1"/>
    <col min="3850" max="3850" width="6.875" style="135" customWidth="1"/>
    <col min="3851" max="4096" width="9" style="135"/>
    <col min="4097" max="4097" width="5.125" style="135" customWidth="1"/>
    <col min="4098" max="4098" width="3.75" style="135" customWidth="1"/>
    <col min="4099" max="4099" width="20.75" style="135" customWidth="1"/>
    <col min="4100" max="4101" width="11.25" style="135" customWidth="1"/>
    <col min="4102" max="4102" width="10.875" style="135" customWidth="1"/>
    <col min="4103" max="4103" width="7.125" style="135" customWidth="1"/>
    <col min="4104" max="4104" width="11.875" style="135" customWidth="1"/>
    <col min="4105" max="4105" width="10.5" style="135" customWidth="1"/>
    <col min="4106" max="4106" width="6.875" style="135" customWidth="1"/>
    <col min="4107" max="4352" width="9" style="135"/>
    <col min="4353" max="4353" width="5.125" style="135" customWidth="1"/>
    <col min="4354" max="4354" width="3.75" style="135" customWidth="1"/>
    <col min="4355" max="4355" width="20.75" style="135" customWidth="1"/>
    <col min="4356" max="4357" width="11.25" style="135" customWidth="1"/>
    <col min="4358" max="4358" width="10.875" style="135" customWidth="1"/>
    <col min="4359" max="4359" width="7.125" style="135" customWidth="1"/>
    <col min="4360" max="4360" width="11.875" style="135" customWidth="1"/>
    <col min="4361" max="4361" width="10.5" style="135" customWidth="1"/>
    <col min="4362" max="4362" width="6.875" style="135" customWidth="1"/>
    <col min="4363" max="4608" width="9" style="135"/>
    <col min="4609" max="4609" width="5.125" style="135" customWidth="1"/>
    <col min="4610" max="4610" width="3.75" style="135" customWidth="1"/>
    <col min="4611" max="4611" width="20.75" style="135" customWidth="1"/>
    <col min="4612" max="4613" width="11.25" style="135" customWidth="1"/>
    <col min="4614" max="4614" width="10.875" style="135" customWidth="1"/>
    <col min="4615" max="4615" width="7.125" style="135" customWidth="1"/>
    <col min="4616" max="4616" width="11.875" style="135" customWidth="1"/>
    <col min="4617" max="4617" width="10.5" style="135" customWidth="1"/>
    <col min="4618" max="4618" width="6.875" style="135" customWidth="1"/>
    <col min="4619" max="4864" width="9" style="135"/>
    <col min="4865" max="4865" width="5.125" style="135" customWidth="1"/>
    <col min="4866" max="4866" width="3.75" style="135" customWidth="1"/>
    <col min="4867" max="4867" width="20.75" style="135" customWidth="1"/>
    <col min="4868" max="4869" width="11.25" style="135" customWidth="1"/>
    <col min="4870" max="4870" width="10.875" style="135" customWidth="1"/>
    <col min="4871" max="4871" width="7.125" style="135" customWidth="1"/>
    <col min="4872" max="4872" width="11.875" style="135" customWidth="1"/>
    <col min="4873" max="4873" width="10.5" style="135" customWidth="1"/>
    <col min="4874" max="4874" width="6.875" style="135" customWidth="1"/>
    <col min="4875" max="5120" width="9" style="135"/>
    <col min="5121" max="5121" width="5.125" style="135" customWidth="1"/>
    <col min="5122" max="5122" width="3.75" style="135" customWidth="1"/>
    <col min="5123" max="5123" width="20.75" style="135" customWidth="1"/>
    <col min="5124" max="5125" width="11.25" style="135" customWidth="1"/>
    <col min="5126" max="5126" width="10.875" style="135" customWidth="1"/>
    <col min="5127" max="5127" width="7.125" style="135" customWidth="1"/>
    <col min="5128" max="5128" width="11.875" style="135" customWidth="1"/>
    <col min="5129" max="5129" width="10.5" style="135" customWidth="1"/>
    <col min="5130" max="5130" width="6.875" style="135" customWidth="1"/>
    <col min="5131" max="5376" width="9" style="135"/>
    <col min="5377" max="5377" width="5.125" style="135" customWidth="1"/>
    <col min="5378" max="5378" width="3.75" style="135" customWidth="1"/>
    <col min="5379" max="5379" width="20.75" style="135" customWidth="1"/>
    <col min="5380" max="5381" width="11.25" style="135" customWidth="1"/>
    <col min="5382" max="5382" width="10.875" style="135" customWidth="1"/>
    <col min="5383" max="5383" width="7.125" style="135" customWidth="1"/>
    <col min="5384" max="5384" width="11.875" style="135" customWidth="1"/>
    <col min="5385" max="5385" width="10.5" style="135" customWidth="1"/>
    <col min="5386" max="5386" width="6.875" style="135" customWidth="1"/>
    <col min="5387" max="5632" width="9" style="135"/>
    <col min="5633" max="5633" width="5.125" style="135" customWidth="1"/>
    <col min="5634" max="5634" width="3.75" style="135" customWidth="1"/>
    <col min="5635" max="5635" width="20.75" style="135" customWidth="1"/>
    <col min="5636" max="5637" width="11.25" style="135" customWidth="1"/>
    <col min="5638" max="5638" width="10.875" style="135" customWidth="1"/>
    <col min="5639" max="5639" width="7.125" style="135" customWidth="1"/>
    <col min="5640" max="5640" width="11.875" style="135" customWidth="1"/>
    <col min="5641" max="5641" width="10.5" style="135" customWidth="1"/>
    <col min="5642" max="5642" width="6.875" style="135" customWidth="1"/>
    <col min="5643" max="5888" width="9" style="135"/>
    <col min="5889" max="5889" width="5.125" style="135" customWidth="1"/>
    <col min="5890" max="5890" width="3.75" style="135" customWidth="1"/>
    <col min="5891" max="5891" width="20.75" style="135" customWidth="1"/>
    <col min="5892" max="5893" width="11.25" style="135" customWidth="1"/>
    <col min="5894" max="5894" width="10.875" style="135" customWidth="1"/>
    <col min="5895" max="5895" width="7.125" style="135" customWidth="1"/>
    <col min="5896" max="5896" width="11.875" style="135" customWidth="1"/>
    <col min="5897" max="5897" width="10.5" style="135" customWidth="1"/>
    <col min="5898" max="5898" width="6.875" style="135" customWidth="1"/>
    <col min="5899" max="6144" width="9" style="135"/>
    <col min="6145" max="6145" width="5.125" style="135" customWidth="1"/>
    <col min="6146" max="6146" width="3.75" style="135" customWidth="1"/>
    <col min="6147" max="6147" width="20.75" style="135" customWidth="1"/>
    <col min="6148" max="6149" width="11.25" style="135" customWidth="1"/>
    <col min="6150" max="6150" width="10.875" style="135" customWidth="1"/>
    <col min="6151" max="6151" width="7.125" style="135" customWidth="1"/>
    <col min="6152" max="6152" width="11.875" style="135" customWidth="1"/>
    <col min="6153" max="6153" width="10.5" style="135" customWidth="1"/>
    <col min="6154" max="6154" width="6.875" style="135" customWidth="1"/>
    <col min="6155" max="6400" width="9" style="135"/>
    <col min="6401" max="6401" width="5.125" style="135" customWidth="1"/>
    <col min="6402" max="6402" width="3.75" style="135" customWidth="1"/>
    <col min="6403" max="6403" width="20.75" style="135" customWidth="1"/>
    <col min="6404" max="6405" width="11.25" style="135" customWidth="1"/>
    <col min="6406" max="6406" width="10.875" style="135" customWidth="1"/>
    <col min="6407" max="6407" width="7.125" style="135" customWidth="1"/>
    <col min="6408" max="6408" width="11.875" style="135" customWidth="1"/>
    <col min="6409" max="6409" width="10.5" style="135" customWidth="1"/>
    <col min="6410" max="6410" width="6.875" style="135" customWidth="1"/>
    <col min="6411" max="6656" width="9" style="135"/>
    <col min="6657" max="6657" width="5.125" style="135" customWidth="1"/>
    <col min="6658" max="6658" width="3.75" style="135" customWidth="1"/>
    <col min="6659" max="6659" width="20.75" style="135" customWidth="1"/>
    <col min="6660" max="6661" width="11.25" style="135" customWidth="1"/>
    <col min="6662" max="6662" width="10.875" style="135" customWidth="1"/>
    <col min="6663" max="6663" width="7.125" style="135" customWidth="1"/>
    <col min="6664" max="6664" width="11.875" style="135" customWidth="1"/>
    <col min="6665" max="6665" width="10.5" style="135" customWidth="1"/>
    <col min="6666" max="6666" width="6.875" style="135" customWidth="1"/>
    <col min="6667" max="6912" width="9" style="135"/>
    <col min="6913" max="6913" width="5.125" style="135" customWidth="1"/>
    <col min="6914" max="6914" width="3.75" style="135" customWidth="1"/>
    <col min="6915" max="6915" width="20.75" style="135" customWidth="1"/>
    <col min="6916" max="6917" width="11.25" style="135" customWidth="1"/>
    <col min="6918" max="6918" width="10.875" style="135" customWidth="1"/>
    <col min="6919" max="6919" width="7.125" style="135" customWidth="1"/>
    <col min="6920" max="6920" width="11.875" style="135" customWidth="1"/>
    <col min="6921" max="6921" width="10.5" style="135" customWidth="1"/>
    <col min="6922" max="6922" width="6.875" style="135" customWidth="1"/>
    <col min="6923" max="7168" width="9" style="135"/>
    <col min="7169" max="7169" width="5.125" style="135" customWidth="1"/>
    <col min="7170" max="7170" width="3.75" style="135" customWidth="1"/>
    <col min="7171" max="7171" width="20.75" style="135" customWidth="1"/>
    <col min="7172" max="7173" width="11.25" style="135" customWidth="1"/>
    <col min="7174" max="7174" width="10.875" style="135" customWidth="1"/>
    <col min="7175" max="7175" width="7.125" style="135" customWidth="1"/>
    <col min="7176" max="7176" width="11.875" style="135" customWidth="1"/>
    <col min="7177" max="7177" width="10.5" style="135" customWidth="1"/>
    <col min="7178" max="7178" width="6.875" style="135" customWidth="1"/>
    <col min="7179" max="7424" width="9" style="135"/>
    <col min="7425" max="7425" width="5.125" style="135" customWidth="1"/>
    <col min="7426" max="7426" width="3.75" style="135" customWidth="1"/>
    <col min="7427" max="7427" width="20.75" style="135" customWidth="1"/>
    <col min="7428" max="7429" width="11.25" style="135" customWidth="1"/>
    <col min="7430" max="7430" width="10.875" style="135" customWidth="1"/>
    <col min="7431" max="7431" width="7.125" style="135" customWidth="1"/>
    <col min="7432" max="7432" width="11.875" style="135" customWidth="1"/>
    <col min="7433" max="7433" width="10.5" style="135" customWidth="1"/>
    <col min="7434" max="7434" width="6.875" style="135" customWidth="1"/>
    <col min="7435" max="7680" width="9" style="135"/>
    <col min="7681" max="7681" width="5.125" style="135" customWidth="1"/>
    <col min="7682" max="7682" width="3.75" style="135" customWidth="1"/>
    <col min="7683" max="7683" width="20.75" style="135" customWidth="1"/>
    <col min="7684" max="7685" width="11.25" style="135" customWidth="1"/>
    <col min="7686" max="7686" width="10.875" style="135" customWidth="1"/>
    <col min="7687" max="7687" width="7.125" style="135" customWidth="1"/>
    <col min="7688" max="7688" width="11.875" style="135" customWidth="1"/>
    <col min="7689" max="7689" width="10.5" style="135" customWidth="1"/>
    <col min="7690" max="7690" width="6.875" style="135" customWidth="1"/>
    <col min="7691" max="7936" width="9" style="135"/>
    <col min="7937" max="7937" width="5.125" style="135" customWidth="1"/>
    <col min="7938" max="7938" width="3.75" style="135" customWidth="1"/>
    <col min="7939" max="7939" width="20.75" style="135" customWidth="1"/>
    <col min="7940" max="7941" width="11.25" style="135" customWidth="1"/>
    <col min="7942" max="7942" width="10.875" style="135" customWidth="1"/>
    <col min="7943" max="7943" width="7.125" style="135" customWidth="1"/>
    <col min="7944" max="7944" width="11.875" style="135" customWidth="1"/>
    <col min="7945" max="7945" width="10.5" style="135" customWidth="1"/>
    <col min="7946" max="7946" width="6.875" style="135" customWidth="1"/>
    <col min="7947" max="8192" width="9" style="135"/>
    <col min="8193" max="8193" width="5.125" style="135" customWidth="1"/>
    <col min="8194" max="8194" width="3.75" style="135" customWidth="1"/>
    <col min="8195" max="8195" width="20.75" style="135" customWidth="1"/>
    <col min="8196" max="8197" width="11.25" style="135" customWidth="1"/>
    <col min="8198" max="8198" width="10.875" style="135" customWidth="1"/>
    <col min="8199" max="8199" width="7.125" style="135" customWidth="1"/>
    <col min="8200" max="8200" width="11.875" style="135" customWidth="1"/>
    <col min="8201" max="8201" width="10.5" style="135" customWidth="1"/>
    <col min="8202" max="8202" width="6.875" style="135" customWidth="1"/>
    <col min="8203" max="8448" width="9" style="135"/>
    <col min="8449" max="8449" width="5.125" style="135" customWidth="1"/>
    <col min="8450" max="8450" width="3.75" style="135" customWidth="1"/>
    <col min="8451" max="8451" width="20.75" style="135" customWidth="1"/>
    <col min="8452" max="8453" width="11.25" style="135" customWidth="1"/>
    <col min="8454" max="8454" width="10.875" style="135" customWidth="1"/>
    <col min="8455" max="8455" width="7.125" style="135" customWidth="1"/>
    <col min="8456" max="8456" width="11.875" style="135" customWidth="1"/>
    <col min="8457" max="8457" width="10.5" style="135" customWidth="1"/>
    <col min="8458" max="8458" width="6.875" style="135" customWidth="1"/>
    <col min="8459" max="8704" width="9" style="135"/>
    <col min="8705" max="8705" width="5.125" style="135" customWidth="1"/>
    <col min="8706" max="8706" width="3.75" style="135" customWidth="1"/>
    <col min="8707" max="8707" width="20.75" style="135" customWidth="1"/>
    <col min="8708" max="8709" width="11.25" style="135" customWidth="1"/>
    <col min="8710" max="8710" width="10.875" style="135" customWidth="1"/>
    <col min="8711" max="8711" width="7.125" style="135" customWidth="1"/>
    <col min="8712" max="8712" width="11.875" style="135" customWidth="1"/>
    <col min="8713" max="8713" width="10.5" style="135" customWidth="1"/>
    <col min="8714" max="8714" width="6.875" style="135" customWidth="1"/>
    <col min="8715" max="8960" width="9" style="135"/>
    <col min="8961" max="8961" width="5.125" style="135" customWidth="1"/>
    <col min="8962" max="8962" width="3.75" style="135" customWidth="1"/>
    <col min="8963" max="8963" width="20.75" style="135" customWidth="1"/>
    <col min="8964" max="8965" width="11.25" style="135" customWidth="1"/>
    <col min="8966" max="8966" width="10.875" style="135" customWidth="1"/>
    <col min="8967" max="8967" width="7.125" style="135" customWidth="1"/>
    <col min="8968" max="8968" width="11.875" style="135" customWidth="1"/>
    <col min="8969" max="8969" width="10.5" style="135" customWidth="1"/>
    <col min="8970" max="8970" width="6.875" style="135" customWidth="1"/>
    <col min="8971" max="9216" width="9" style="135"/>
    <col min="9217" max="9217" width="5.125" style="135" customWidth="1"/>
    <col min="9218" max="9218" width="3.75" style="135" customWidth="1"/>
    <col min="9219" max="9219" width="20.75" style="135" customWidth="1"/>
    <col min="9220" max="9221" width="11.25" style="135" customWidth="1"/>
    <col min="9222" max="9222" width="10.875" style="135" customWidth="1"/>
    <col min="9223" max="9223" width="7.125" style="135" customWidth="1"/>
    <col min="9224" max="9224" width="11.875" style="135" customWidth="1"/>
    <col min="9225" max="9225" width="10.5" style="135" customWidth="1"/>
    <col min="9226" max="9226" width="6.875" style="135" customWidth="1"/>
    <col min="9227" max="9472" width="9" style="135"/>
    <col min="9473" max="9473" width="5.125" style="135" customWidth="1"/>
    <col min="9474" max="9474" width="3.75" style="135" customWidth="1"/>
    <col min="9475" max="9475" width="20.75" style="135" customWidth="1"/>
    <col min="9476" max="9477" width="11.25" style="135" customWidth="1"/>
    <col min="9478" max="9478" width="10.875" style="135" customWidth="1"/>
    <col min="9479" max="9479" width="7.125" style="135" customWidth="1"/>
    <col min="9480" max="9480" width="11.875" style="135" customWidth="1"/>
    <col min="9481" max="9481" width="10.5" style="135" customWidth="1"/>
    <col min="9482" max="9482" width="6.875" style="135" customWidth="1"/>
    <col min="9483" max="9728" width="9" style="135"/>
    <col min="9729" max="9729" width="5.125" style="135" customWidth="1"/>
    <col min="9730" max="9730" width="3.75" style="135" customWidth="1"/>
    <col min="9731" max="9731" width="20.75" style="135" customWidth="1"/>
    <col min="9732" max="9733" width="11.25" style="135" customWidth="1"/>
    <col min="9734" max="9734" width="10.875" style="135" customWidth="1"/>
    <col min="9735" max="9735" width="7.125" style="135" customWidth="1"/>
    <col min="9736" max="9736" width="11.875" style="135" customWidth="1"/>
    <col min="9737" max="9737" width="10.5" style="135" customWidth="1"/>
    <col min="9738" max="9738" width="6.875" style="135" customWidth="1"/>
    <col min="9739" max="9984" width="9" style="135"/>
    <col min="9985" max="9985" width="5.125" style="135" customWidth="1"/>
    <col min="9986" max="9986" width="3.75" style="135" customWidth="1"/>
    <col min="9987" max="9987" width="20.75" style="135" customWidth="1"/>
    <col min="9988" max="9989" width="11.25" style="135" customWidth="1"/>
    <col min="9990" max="9990" width="10.875" style="135" customWidth="1"/>
    <col min="9991" max="9991" width="7.125" style="135" customWidth="1"/>
    <col min="9992" max="9992" width="11.875" style="135" customWidth="1"/>
    <col min="9993" max="9993" width="10.5" style="135" customWidth="1"/>
    <col min="9994" max="9994" width="6.875" style="135" customWidth="1"/>
    <col min="9995" max="10240" width="9" style="135"/>
    <col min="10241" max="10241" width="5.125" style="135" customWidth="1"/>
    <col min="10242" max="10242" width="3.75" style="135" customWidth="1"/>
    <col min="10243" max="10243" width="20.75" style="135" customWidth="1"/>
    <col min="10244" max="10245" width="11.25" style="135" customWidth="1"/>
    <col min="10246" max="10246" width="10.875" style="135" customWidth="1"/>
    <col min="10247" max="10247" width="7.125" style="135" customWidth="1"/>
    <col min="10248" max="10248" width="11.875" style="135" customWidth="1"/>
    <col min="10249" max="10249" width="10.5" style="135" customWidth="1"/>
    <col min="10250" max="10250" width="6.875" style="135" customWidth="1"/>
    <col min="10251" max="10496" width="9" style="135"/>
    <col min="10497" max="10497" width="5.125" style="135" customWidth="1"/>
    <col min="10498" max="10498" width="3.75" style="135" customWidth="1"/>
    <col min="10499" max="10499" width="20.75" style="135" customWidth="1"/>
    <col min="10500" max="10501" width="11.25" style="135" customWidth="1"/>
    <col min="10502" max="10502" width="10.875" style="135" customWidth="1"/>
    <col min="10503" max="10503" width="7.125" style="135" customWidth="1"/>
    <col min="10504" max="10504" width="11.875" style="135" customWidth="1"/>
    <col min="10505" max="10505" width="10.5" style="135" customWidth="1"/>
    <col min="10506" max="10506" width="6.875" style="135" customWidth="1"/>
    <col min="10507" max="10752" width="9" style="135"/>
    <col min="10753" max="10753" width="5.125" style="135" customWidth="1"/>
    <col min="10754" max="10754" width="3.75" style="135" customWidth="1"/>
    <col min="10755" max="10755" width="20.75" style="135" customWidth="1"/>
    <col min="10756" max="10757" width="11.25" style="135" customWidth="1"/>
    <col min="10758" max="10758" width="10.875" style="135" customWidth="1"/>
    <col min="10759" max="10759" width="7.125" style="135" customWidth="1"/>
    <col min="10760" max="10760" width="11.875" style="135" customWidth="1"/>
    <col min="10761" max="10761" width="10.5" style="135" customWidth="1"/>
    <col min="10762" max="10762" width="6.875" style="135" customWidth="1"/>
    <col min="10763" max="11008" width="9" style="135"/>
    <col min="11009" max="11009" width="5.125" style="135" customWidth="1"/>
    <col min="11010" max="11010" width="3.75" style="135" customWidth="1"/>
    <col min="11011" max="11011" width="20.75" style="135" customWidth="1"/>
    <col min="11012" max="11013" width="11.25" style="135" customWidth="1"/>
    <col min="11014" max="11014" width="10.875" style="135" customWidth="1"/>
    <col min="11015" max="11015" width="7.125" style="135" customWidth="1"/>
    <col min="11016" max="11016" width="11.875" style="135" customWidth="1"/>
    <col min="11017" max="11017" width="10.5" style="135" customWidth="1"/>
    <col min="11018" max="11018" width="6.875" style="135" customWidth="1"/>
    <col min="11019" max="11264" width="9" style="135"/>
    <col min="11265" max="11265" width="5.125" style="135" customWidth="1"/>
    <col min="11266" max="11266" width="3.75" style="135" customWidth="1"/>
    <col min="11267" max="11267" width="20.75" style="135" customWidth="1"/>
    <col min="11268" max="11269" width="11.25" style="135" customWidth="1"/>
    <col min="11270" max="11270" width="10.875" style="135" customWidth="1"/>
    <col min="11271" max="11271" width="7.125" style="135" customWidth="1"/>
    <col min="11272" max="11272" width="11.875" style="135" customWidth="1"/>
    <col min="11273" max="11273" width="10.5" style="135" customWidth="1"/>
    <col min="11274" max="11274" width="6.875" style="135" customWidth="1"/>
    <col min="11275" max="11520" width="9" style="135"/>
    <col min="11521" max="11521" width="5.125" style="135" customWidth="1"/>
    <col min="11522" max="11522" width="3.75" style="135" customWidth="1"/>
    <col min="11523" max="11523" width="20.75" style="135" customWidth="1"/>
    <col min="11524" max="11525" width="11.25" style="135" customWidth="1"/>
    <col min="11526" max="11526" width="10.875" style="135" customWidth="1"/>
    <col min="11527" max="11527" width="7.125" style="135" customWidth="1"/>
    <col min="11528" max="11528" width="11.875" style="135" customWidth="1"/>
    <col min="11529" max="11529" width="10.5" style="135" customWidth="1"/>
    <col min="11530" max="11530" width="6.875" style="135" customWidth="1"/>
    <col min="11531" max="11776" width="9" style="135"/>
    <col min="11777" max="11777" width="5.125" style="135" customWidth="1"/>
    <col min="11778" max="11778" width="3.75" style="135" customWidth="1"/>
    <col min="11779" max="11779" width="20.75" style="135" customWidth="1"/>
    <col min="11780" max="11781" width="11.25" style="135" customWidth="1"/>
    <col min="11782" max="11782" width="10.875" style="135" customWidth="1"/>
    <col min="11783" max="11783" width="7.125" style="135" customWidth="1"/>
    <col min="11784" max="11784" width="11.875" style="135" customWidth="1"/>
    <col min="11785" max="11785" width="10.5" style="135" customWidth="1"/>
    <col min="11786" max="11786" width="6.875" style="135" customWidth="1"/>
    <col min="11787" max="12032" width="9" style="135"/>
    <col min="12033" max="12033" width="5.125" style="135" customWidth="1"/>
    <col min="12034" max="12034" width="3.75" style="135" customWidth="1"/>
    <col min="12035" max="12035" width="20.75" style="135" customWidth="1"/>
    <col min="12036" max="12037" width="11.25" style="135" customWidth="1"/>
    <col min="12038" max="12038" width="10.875" style="135" customWidth="1"/>
    <col min="12039" max="12039" width="7.125" style="135" customWidth="1"/>
    <col min="12040" max="12040" width="11.875" style="135" customWidth="1"/>
    <col min="12041" max="12041" width="10.5" style="135" customWidth="1"/>
    <col min="12042" max="12042" width="6.875" style="135" customWidth="1"/>
    <col min="12043" max="12288" width="9" style="135"/>
    <col min="12289" max="12289" width="5.125" style="135" customWidth="1"/>
    <col min="12290" max="12290" width="3.75" style="135" customWidth="1"/>
    <col min="12291" max="12291" width="20.75" style="135" customWidth="1"/>
    <col min="12292" max="12293" width="11.25" style="135" customWidth="1"/>
    <col min="12294" max="12294" width="10.875" style="135" customWidth="1"/>
    <col min="12295" max="12295" width="7.125" style="135" customWidth="1"/>
    <col min="12296" max="12296" width="11.875" style="135" customWidth="1"/>
    <col min="12297" max="12297" width="10.5" style="135" customWidth="1"/>
    <col min="12298" max="12298" width="6.875" style="135" customWidth="1"/>
    <col min="12299" max="12544" width="9" style="135"/>
    <col min="12545" max="12545" width="5.125" style="135" customWidth="1"/>
    <col min="12546" max="12546" width="3.75" style="135" customWidth="1"/>
    <col min="12547" max="12547" width="20.75" style="135" customWidth="1"/>
    <col min="12548" max="12549" width="11.25" style="135" customWidth="1"/>
    <col min="12550" max="12550" width="10.875" style="135" customWidth="1"/>
    <col min="12551" max="12551" width="7.125" style="135" customWidth="1"/>
    <col min="12552" max="12552" width="11.875" style="135" customWidth="1"/>
    <col min="12553" max="12553" width="10.5" style="135" customWidth="1"/>
    <col min="12554" max="12554" width="6.875" style="135" customWidth="1"/>
    <col min="12555" max="12800" width="9" style="135"/>
    <col min="12801" max="12801" width="5.125" style="135" customWidth="1"/>
    <col min="12802" max="12802" width="3.75" style="135" customWidth="1"/>
    <col min="12803" max="12803" width="20.75" style="135" customWidth="1"/>
    <col min="12804" max="12805" width="11.25" style="135" customWidth="1"/>
    <col min="12806" max="12806" width="10.875" style="135" customWidth="1"/>
    <col min="12807" max="12807" width="7.125" style="135" customWidth="1"/>
    <col min="12808" max="12808" width="11.875" style="135" customWidth="1"/>
    <col min="12809" max="12809" width="10.5" style="135" customWidth="1"/>
    <col min="12810" max="12810" width="6.875" style="135" customWidth="1"/>
    <col min="12811" max="13056" width="9" style="135"/>
    <col min="13057" max="13057" width="5.125" style="135" customWidth="1"/>
    <col min="13058" max="13058" width="3.75" style="135" customWidth="1"/>
    <col min="13059" max="13059" width="20.75" style="135" customWidth="1"/>
    <col min="13060" max="13061" width="11.25" style="135" customWidth="1"/>
    <col min="13062" max="13062" width="10.875" style="135" customWidth="1"/>
    <col min="13063" max="13063" width="7.125" style="135" customWidth="1"/>
    <col min="13064" max="13064" width="11.875" style="135" customWidth="1"/>
    <col min="13065" max="13065" width="10.5" style="135" customWidth="1"/>
    <col min="13066" max="13066" width="6.875" style="135" customWidth="1"/>
    <col min="13067" max="13312" width="9" style="135"/>
    <col min="13313" max="13313" width="5.125" style="135" customWidth="1"/>
    <col min="13314" max="13314" width="3.75" style="135" customWidth="1"/>
    <col min="13315" max="13315" width="20.75" style="135" customWidth="1"/>
    <col min="13316" max="13317" width="11.25" style="135" customWidth="1"/>
    <col min="13318" max="13318" width="10.875" style="135" customWidth="1"/>
    <col min="13319" max="13319" width="7.125" style="135" customWidth="1"/>
    <col min="13320" max="13320" width="11.875" style="135" customWidth="1"/>
    <col min="13321" max="13321" width="10.5" style="135" customWidth="1"/>
    <col min="13322" max="13322" width="6.875" style="135" customWidth="1"/>
    <col min="13323" max="13568" width="9" style="135"/>
    <col min="13569" max="13569" width="5.125" style="135" customWidth="1"/>
    <col min="13570" max="13570" width="3.75" style="135" customWidth="1"/>
    <col min="13571" max="13571" width="20.75" style="135" customWidth="1"/>
    <col min="13572" max="13573" width="11.25" style="135" customWidth="1"/>
    <col min="13574" max="13574" width="10.875" style="135" customWidth="1"/>
    <col min="13575" max="13575" width="7.125" style="135" customWidth="1"/>
    <col min="13576" max="13576" width="11.875" style="135" customWidth="1"/>
    <col min="13577" max="13577" width="10.5" style="135" customWidth="1"/>
    <col min="13578" max="13578" width="6.875" style="135" customWidth="1"/>
    <col min="13579" max="13824" width="9" style="135"/>
    <col min="13825" max="13825" width="5.125" style="135" customWidth="1"/>
    <col min="13826" max="13826" width="3.75" style="135" customWidth="1"/>
    <col min="13827" max="13827" width="20.75" style="135" customWidth="1"/>
    <col min="13828" max="13829" width="11.25" style="135" customWidth="1"/>
    <col min="13830" max="13830" width="10.875" style="135" customWidth="1"/>
    <col min="13831" max="13831" width="7.125" style="135" customWidth="1"/>
    <col min="13832" max="13832" width="11.875" style="135" customWidth="1"/>
    <col min="13833" max="13833" width="10.5" style="135" customWidth="1"/>
    <col min="13834" max="13834" width="6.875" style="135" customWidth="1"/>
    <col min="13835" max="14080" width="9" style="135"/>
    <col min="14081" max="14081" width="5.125" style="135" customWidth="1"/>
    <col min="14082" max="14082" width="3.75" style="135" customWidth="1"/>
    <col min="14083" max="14083" width="20.75" style="135" customWidth="1"/>
    <col min="14084" max="14085" width="11.25" style="135" customWidth="1"/>
    <col min="14086" max="14086" width="10.875" style="135" customWidth="1"/>
    <col min="14087" max="14087" width="7.125" style="135" customWidth="1"/>
    <col min="14088" max="14088" width="11.875" style="135" customWidth="1"/>
    <col min="14089" max="14089" width="10.5" style="135" customWidth="1"/>
    <col min="14090" max="14090" width="6.875" style="135" customWidth="1"/>
    <col min="14091" max="14336" width="9" style="135"/>
    <col min="14337" max="14337" width="5.125" style="135" customWidth="1"/>
    <col min="14338" max="14338" width="3.75" style="135" customWidth="1"/>
    <col min="14339" max="14339" width="20.75" style="135" customWidth="1"/>
    <col min="14340" max="14341" width="11.25" style="135" customWidth="1"/>
    <col min="14342" max="14342" width="10.875" style="135" customWidth="1"/>
    <col min="14343" max="14343" width="7.125" style="135" customWidth="1"/>
    <col min="14344" max="14344" width="11.875" style="135" customWidth="1"/>
    <col min="14345" max="14345" width="10.5" style="135" customWidth="1"/>
    <col min="14346" max="14346" width="6.875" style="135" customWidth="1"/>
    <col min="14347" max="14592" width="9" style="135"/>
    <col min="14593" max="14593" width="5.125" style="135" customWidth="1"/>
    <col min="14594" max="14594" width="3.75" style="135" customWidth="1"/>
    <col min="14595" max="14595" width="20.75" style="135" customWidth="1"/>
    <col min="14596" max="14597" width="11.25" style="135" customWidth="1"/>
    <col min="14598" max="14598" width="10.875" style="135" customWidth="1"/>
    <col min="14599" max="14599" width="7.125" style="135" customWidth="1"/>
    <col min="14600" max="14600" width="11.875" style="135" customWidth="1"/>
    <col min="14601" max="14601" width="10.5" style="135" customWidth="1"/>
    <col min="14602" max="14602" width="6.875" style="135" customWidth="1"/>
    <col min="14603" max="14848" width="9" style="135"/>
    <col min="14849" max="14849" width="5.125" style="135" customWidth="1"/>
    <col min="14850" max="14850" width="3.75" style="135" customWidth="1"/>
    <col min="14851" max="14851" width="20.75" style="135" customWidth="1"/>
    <col min="14852" max="14853" width="11.25" style="135" customWidth="1"/>
    <col min="14854" max="14854" width="10.875" style="135" customWidth="1"/>
    <col min="14855" max="14855" width="7.125" style="135" customWidth="1"/>
    <col min="14856" max="14856" width="11.875" style="135" customWidth="1"/>
    <col min="14857" max="14857" width="10.5" style="135" customWidth="1"/>
    <col min="14858" max="14858" width="6.875" style="135" customWidth="1"/>
    <col min="14859" max="15104" width="9" style="135"/>
    <col min="15105" max="15105" width="5.125" style="135" customWidth="1"/>
    <col min="15106" max="15106" width="3.75" style="135" customWidth="1"/>
    <col min="15107" max="15107" width="20.75" style="135" customWidth="1"/>
    <col min="15108" max="15109" width="11.25" style="135" customWidth="1"/>
    <col min="15110" max="15110" width="10.875" style="135" customWidth="1"/>
    <col min="15111" max="15111" width="7.125" style="135" customWidth="1"/>
    <col min="15112" max="15112" width="11.875" style="135" customWidth="1"/>
    <col min="15113" max="15113" width="10.5" style="135" customWidth="1"/>
    <col min="15114" max="15114" width="6.875" style="135" customWidth="1"/>
    <col min="15115" max="15360" width="9" style="135"/>
    <col min="15361" max="15361" width="5.125" style="135" customWidth="1"/>
    <col min="15362" max="15362" width="3.75" style="135" customWidth="1"/>
    <col min="15363" max="15363" width="20.75" style="135" customWidth="1"/>
    <col min="15364" max="15365" width="11.25" style="135" customWidth="1"/>
    <col min="15366" max="15366" width="10.875" style="135" customWidth="1"/>
    <col min="15367" max="15367" width="7.125" style="135" customWidth="1"/>
    <col min="15368" max="15368" width="11.875" style="135" customWidth="1"/>
    <col min="15369" max="15369" width="10.5" style="135" customWidth="1"/>
    <col min="15370" max="15370" width="6.875" style="135" customWidth="1"/>
    <col min="15371" max="15616" width="9" style="135"/>
    <col min="15617" max="15617" width="5.125" style="135" customWidth="1"/>
    <col min="15618" max="15618" width="3.75" style="135" customWidth="1"/>
    <col min="15619" max="15619" width="20.75" style="135" customWidth="1"/>
    <col min="15620" max="15621" width="11.25" style="135" customWidth="1"/>
    <col min="15622" max="15622" width="10.875" style="135" customWidth="1"/>
    <col min="15623" max="15623" width="7.125" style="135" customWidth="1"/>
    <col min="15624" max="15624" width="11.875" style="135" customWidth="1"/>
    <col min="15625" max="15625" width="10.5" style="135" customWidth="1"/>
    <col min="15626" max="15626" width="6.875" style="135" customWidth="1"/>
    <col min="15627" max="15872" width="9" style="135"/>
    <col min="15873" max="15873" width="5.125" style="135" customWidth="1"/>
    <col min="15874" max="15874" width="3.75" style="135" customWidth="1"/>
    <col min="15875" max="15875" width="20.75" style="135" customWidth="1"/>
    <col min="15876" max="15877" width="11.25" style="135" customWidth="1"/>
    <col min="15878" max="15878" width="10.875" style="135" customWidth="1"/>
    <col min="15879" max="15879" width="7.125" style="135" customWidth="1"/>
    <col min="15880" max="15880" width="11.875" style="135" customWidth="1"/>
    <col min="15881" max="15881" width="10.5" style="135" customWidth="1"/>
    <col min="15882" max="15882" width="6.875" style="135" customWidth="1"/>
    <col min="15883" max="16128" width="9" style="135"/>
    <col min="16129" max="16129" width="5.125" style="135" customWidth="1"/>
    <col min="16130" max="16130" width="3.75" style="135" customWidth="1"/>
    <col min="16131" max="16131" width="20.75" style="135" customWidth="1"/>
    <col min="16132" max="16133" width="11.25" style="135" customWidth="1"/>
    <col min="16134" max="16134" width="10.875" style="135" customWidth="1"/>
    <col min="16135" max="16135" width="7.125" style="135" customWidth="1"/>
    <col min="16136" max="16136" width="11.875" style="135" customWidth="1"/>
    <col min="16137" max="16137" width="10.5" style="135" customWidth="1"/>
    <col min="16138" max="16138" width="6.875" style="135" customWidth="1"/>
    <col min="16139" max="16384" width="9" style="135"/>
  </cols>
  <sheetData>
    <row r="1" spans="1:12" ht="17.25" customHeight="1" x14ac:dyDescent="0.15">
      <c r="A1" s="159" t="str">
        <f>'01 大阪市'!A1</f>
        <v>○国民健康保険財政の予算決算状況【平成28年度】</v>
      </c>
    </row>
    <row r="2" spans="1:12" ht="14.25" thickBot="1" x14ac:dyDescent="0.2">
      <c r="B2" s="137" t="s">
        <v>87</v>
      </c>
      <c r="F2" s="138"/>
      <c r="G2" s="138"/>
      <c r="H2" s="138"/>
      <c r="I2" s="138"/>
      <c r="J2" s="138" t="s">
        <v>1</v>
      </c>
    </row>
    <row r="3" spans="1:12" ht="19.5" customHeight="1" x14ac:dyDescent="0.15">
      <c r="A3" s="275" t="s">
        <v>2</v>
      </c>
      <c r="B3" s="276"/>
      <c r="C3" s="276"/>
      <c r="D3" s="279" t="str">
        <f>'01 大阪市'!D3:H3</f>
        <v>平成28年度</v>
      </c>
      <c r="E3" s="280"/>
      <c r="F3" s="280"/>
      <c r="G3" s="280"/>
      <c r="H3" s="281"/>
      <c r="I3" s="139" t="str">
        <f>'01 大阪市'!I3</f>
        <v>平成27年度</v>
      </c>
      <c r="J3" s="282" t="s">
        <v>3</v>
      </c>
    </row>
    <row r="4" spans="1:12" ht="28.5" customHeight="1" thickBot="1" x14ac:dyDescent="0.2">
      <c r="A4" s="277"/>
      <c r="B4" s="278"/>
      <c r="C4" s="278"/>
      <c r="D4" s="140" t="s">
        <v>4</v>
      </c>
      <c r="E4" s="141" t="s">
        <v>5</v>
      </c>
      <c r="F4" s="142" t="s">
        <v>6</v>
      </c>
      <c r="G4" s="140" t="s">
        <v>7</v>
      </c>
      <c r="H4" s="143" t="s">
        <v>8</v>
      </c>
      <c r="I4" s="144" t="s">
        <v>9</v>
      </c>
      <c r="J4" s="283"/>
    </row>
    <row r="5" spans="1:12" ht="21.95" customHeight="1" x14ac:dyDescent="0.15">
      <c r="A5" s="284" t="s">
        <v>10</v>
      </c>
      <c r="B5" s="287" t="s">
        <v>11</v>
      </c>
      <c r="C5" s="145" t="s">
        <v>12</v>
      </c>
      <c r="D5" s="146">
        <v>1627183</v>
      </c>
      <c r="E5" s="146">
        <v>1627183</v>
      </c>
      <c r="F5" s="146">
        <v>1406828</v>
      </c>
      <c r="G5" s="148">
        <f>IF(D5=0,0,F5/D5)</f>
        <v>0.86457884577211042</v>
      </c>
      <c r="H5" s="149">
        <f>F5-D5</f>
        <v>-220355</v>
      </c>
      <c r="I5" s="150">
        <v>1529864</v>
      </c>
      <c r="J5" s="151">
        <f>IF(I5=0,0,F5/I5)</f>
        <v>0.91957716502904829</v>
      </c>
    </row>
    <row r="6" spans="1:12" ht="21.95" customHeight="1" x14ac:dyDescent="0.15">
      <c r="A6" s="285"/>
      <c r="B6" s="288"/>
      <c r="C6" s="152" t="s">
        <v>13</v>
      </c>
      <c r="D6" s="153">
        <v>1385042</v>
      </c>
      <c r="E6" s="153">
        <v>1385042</v>
      </c>
      <c r="F6" s="153">
        <v>1547604</v>
      </c>
      <c r="G6" s="155">
        <f t="shared" ref="G6:G15" si="0">IF(D6=0,0,F6/D6)</f>
        <v>1.1173697259722088</v>
      </c>
      <c r="H6" s="156">
        <f t="shared" ref="H6:H15" si="1">F6-D6</f>
        <v>162562</v>
      </c>
      <c r="I6" s="157">
        <v>1531324</v>
      </c>
      <c r="J6" s="158">
        <f t="shared" ref="J6:J18" si="2">IF(I6=0,0,F6/I6)</f>
        <v>1.0106313229597395</v>
      </c>
    </row>
    <row r="7" spans="1:12" ht="21.95" customHeight="1" x14ac:dyDescent="0.15">
      <c r="A7" s="285"/>
      <c r="B7" s="288"/>
      <c r="C7" s="152" t="s">
        <v>14</v>
      </c>
      <c r="D7" s="153">
        <v>75272</v>
      </c>
      <c r="E7" s="153">
        <v>75272</v>
      </c>
      <c r="F7" s="153">
        <v>84523</v>
      </c>
      <c r="G7" s="155">
        <f t="shared" si="0"/>
        <v>1.1229009459028589</v>
      </c>
      <c r="H7" s="156">
        <f t="shared" si="1"/>
        <v>9251</v>
      </c>
      <c r="I7" s="157">
        <v>142925</v>
      </c>
      <c r="J7" s="158">
        <f t="shared" si="2"/>
        <v>0.59138009445513384</v>
      </c>
    </row>
    <row r="8" spans="1:12" ht="21.95" customHeight="1" x14ac:dyDescent="0.15">
      <c r="A8" s="285"/>
      <c r="B8" s="288"/>
      <c r="C8" s="152" t="s">
        <v>15</v>
      </c>
      <c r="D8" s="153">
        <v>2050575</v>
      </c>
      <c r="E8" s="153">
        <v>2050575</v>
      </c>
      <c r="F8" s="153">
        <v>2101035</v>
      </c>
      <c r="G8" s="155">
        <f t="shared" si="0"/>
        <v>1.0246077319776161</v>
      </c>
      <c r="H8" s="156">
        <f t="shared" si="1"/>
        <v>50460</v>
      </c>
      <c r="I8" s="157">
        <v>1953638</v>
      </c>
      <c r="J8" s="158">
        <f t="shared" si="2"/>
        <v>1.0754474472752884</v>
      </c>
    </row>
    <row r="9" spans="1:12" ht="21.95" customHeight="1" x14ac:dyDescent="0.15">
      <c r="A9" s="285"/>
      <c r="B9" s="288"/>
      <c r="C9" s="152" t="s">
        <v>16</v>
      </c>
      <c r="D9" s="153">
        <v>383216</v>
      </c>
      <c r="E9" s="153">
        <v>383216</v>
      </c>
      <c r="F9" s="153">
        <v>393994</v>
      </c>
      <c r="G9" s="155">
        <f t="shared" si="0"/>
        <v>1.0281251304747192</v>
      </c>
      <c r="H9" s="156">
        <f t="shared" si="1"/>
        <v>10778</v>
      </c>
      <c r="I9" s="157">
        <v>384646</v>
      </c>
      <c r="J9" s="158">
        <f t="shared" si="2"/>
        <v>1.0243028654919069</v>
      </c>
    </row>
    <row r="10" spans="1:12" ht="21.95" customHeight="1" x14ac:dyDescent="0.15">
      <c r="A10" s="285"/>
      <c r="B10" s="288"/>
      <c r="C10" s="152" t="s">
        <v>17</v>
      </c>
      <c r="D10" s="153">
        <v>0</v>
      </c>
      <c r="E10" s="153">
        <v>0</v>
      </c>
      <c r="F10" s="153">
        <v>0</v>
      </c>
      <c r="G10" s="155">
        <f t="shared" si="0"/>
        <v>0</v>
      </c>
      <c r="H10" s="156">
        <f t="shared" si="1"/>
        <v>0</v>
      </c>
      <c r="I10" s="157">
        <v>0</v>
      </c>
      <c r="J10" s="158">
        <f t="shared" si="2"/>
        <v>0</v>
      </c>
    </row>
    <row r="11" spans="1:12" ht="21.95" customHeight="1" x14ac:dyDescent="0.15">
      <c r="A11" s="285"/>
      <c r="B11" s="288"/>
      <c r="C11" s="152" t="s">
        <v>18</v>
      </c>
      <c r="D11" s="153">
        <v>1768164</v>
      </c>
      <c r="E11" s="153">
        <v>1768164</v>
      </c>
      <c r="F11" s="153">
        <v>1539781</v>
      </c>
      <c r="G11" s="155">
        <f t="shared" si="0"/>
        <v>0.87083607629156567</v>
      </c>
      <c r="H11" s="156">
        <f t="shared" si="1"/>
        <v>-228383</v>
      </c>
      <c r="I11" s="157">
        <v>1585004</v>
      </c>
      <c r="J11" s="158">
        <f t="shared" si="2"/>
        <v>0.97146821080577717</v>
      </c>
    </row>
    <row r="12" spans="1:12" ht="21.95" customHeight="1" x14ac:dyDescent="0.15">
      <c r="A12" s="285"/>
      <c r="B12" s="288"/>
      <c r="C12" s="152" t="s">
        <v>19</v>
      </c>
      <c r="D12" s="153">
        <v>562651</v>
      </c>
      <c r="E12" s="153">
        <v>562651</v>
      </c>
      <c r="F12" s="153">
        <v>503673</v>
      </c>
      <c r="G12" s="155">
        <f t="shared" si="0"/>
        <v>0.89517836100886694</v>
      </c>
      <c r="H12" s="156">
        <f t="shared" si="1"/>
        <v>-58978</v>
      </c>
      <c r="I12" s="157">
        <v>542946</v>
      </c>
      <c r="J12" s="158">
        <f t="shared" si="2"/>
        <v>0.92766683979622278</v>
      </c>
      <c r="L12" s="159"/>
    </row>
    <row r="13" spans="1:12" ht="21.95" customHeight="1" x14ac:dyDescent="0.15">
      <c r="A13" s="285"/>
      <c r="B13" s="288"/>
      <c r="C13" s="152" t="s">
        <v>20</v>
      </c>
      <c r="D13" s="153">
        <v>14283</v>
      </c>
      <c r="E13" s="153">
        <v>14283</v>
      </c>
      <c r="F13" s="153">
        <v>9005</v>
      </c>
      <c r="G13" s="155">
        <f t="shared" si="0"/>
        <v>0.63046978925995945</v>
      </c>
      <c r="H13" s="156">
        <f t="shared" si="1"/>
        <v>-5278</v>
      </c>
      <c r="I13" s="157">
        <v>10475</v>
      </c>
      <c r="J13" s="158">
        <f t="shared" si="2"/>
        <v>0.85966587112171833</v>
      </c>
    </row>
    <row r="14" spans="1:12" ht="21.95" customHeight="1" x14ac:dyDescent="0.15">
      <c r="A14" s="285"/>
      <c r="B14" s="288"/>
      <c r="C14" s="160" t="s">
        <v>21</v>
      </c>
      <c r="D14" s="161">
        <v>78173</v>
      </c>
      <c r="E14" s="161">
        <v>78173</v>
      </c>
      <c r="F14" s="161">
        <v>37356</v>
      </c>
      <c r="G14" s="163">
        <f t="shared" si="0"/>
        <v>0.47786320084939815</v>
      </c>
      <c r="H14" s="164">
        <f t="shared" si="1"/>
        <v>-40817</v>
      </c>
      <c r="I14" s="165">
        <v>22319</v>
      </c>
      <c r="J14" s="166">
        <f t="shared" si="2"/>
        <v>1.6737309019221291</v>
      </c>
    </row>
    <row r="15" spans="1:12" ht="28.5" customHeight="1" x14ac:dyDescent="0.15">
      <c r="A15" s="285"/>
      <c r="B15" s="289"/>
      <c r="C15" s="167" t="s">
        <v>22</v>
      </c>
      <c r="D15" s="168">
        <f>SUM(D5:D14)</f>
        <v>7944559</v>
      </c>
      <c r="E15" s="168">
        <f t="shared" ref="E15:F15" si="3">SUM(E5:E14)</f>
        <v>7944559</v>
      </c>
      <c r="F15" s="169">
        <f t="shared" si="3"/>
        <v>7623799</v>
      </c>
      <c r="G15" s="170">
        <f t="shared" si="0"/>
        <v>0.95962519757232589</v>
      </c>
      <c r="H15" s="171">
        <f t="shared" si="1"/>
        <v>-320760</v>
      </c>
      <c r="I15" s="172">
        <f>SUM(I5:I14)</f>
        <v>7703141</v>
      </c>
      <c r="J15" s="173">
        <f t="shared" si="2"/>
        <v>0.98970004573459058</v>
      </c>
    </row>
    <row r="16" spans="1:12" ht="21.95" customHeight="1" x14ac:dyDescent="0.15">
      <c r="A16" s="285"/>
      <c r="B16" s="174" t="s">
        <v>23</v>
      </c>
      <c r="C16" s="175"/>
      <c r="D16" s="176">
        <v>0</v>
      </c>
      <c r="E16" s="176">
        <v>0</v>
      </c>
      <c r="F16" s="176">
        <v>0</v>
      </c>
      <c r="G16" s="178"/>
      <c r="H16" s="179"/>
      <c r="I16" s="180">
        <v>0</v>
      </c>
      <c r="J16" s="181">
        <f t="shared" si="2"/>
        <v>0</v>
      </c>
    </row>
    <row r="17" spans="1:10" ht="21.95" customHeight="1" x14ac:dyDescent="0.15">
      <c r="A17" s="285"/>
      <c r="B17" s="174" t="s">
        <v>24</v>
      </c>
      <c r="C17" s="175"/>
      <c r="D17" s="176">
        <v>2</v>
      </c>
      <c r="E17" s="176">
        <v>44204</v>
      </c>
      <c r="F17" s="176">
        <v>453962</v>
      </c>
      <c r="G17" s="178"/>
      <c r="H17" s="179"/>
      <c r="I17" s="180">
        <v>413804</v>
      </c>
      <c r="J17" s="181">
        <f t="shared" si="2"/>
        <v>1.0970459444567959</v>
      </c>
    </row>
    <row r="18" spans="1:10" ht="21.95" customHeight="1" thickBot="1" x14ac:dyDescent="0.2">
      <c r="A18" s="285"/>
      <c r="B18" s="182" t="s">
        <v>25</v>
      </c>
      <c r="C18" s="183"/>
      <c r="D18" s="246">
        <v>0</v>
      </c>
      <c r="E18" s="246">
        <v>0</v>
      </c>
      <c r="F18" s="246">
        <v>0</v>
      </c>
      <c r="G18" s="186"/>
      <c r="H18" s="187"/>
      <c r="I18" s="188">
        <v>0</v>
      </c>
      <c r="J18" s="189">
        <f t="shared" si="2"/>
        <v>0</v>
      </c>
    </row>
    <row r="19" spans="1:10" ht="28.5" customHeight="1" thickBot="1" x14ac:dyDescent="0.2">
      <c r="A19" s="286"/>
      <c r="B19" s="190" t="s">
        <v>26</v>
      </c>
      <c r="C19" s="191"/>
      <c r="D19" s="248">
        <f>SUM(D16:D18)+D15</f>
        <v>7944561</v>
      </c>
      <c r="E19" s="248">
        <f t="shared" ref="E19:F19" si="4">SUM(E16:E18)+E15</f>
        <v>7988763</v>
      </c>
      <c r="F19" s="248">
        <f t="shared" si="4"/>
        <v>8077761</v>
      </c>
      <c r="G19" s="194">
        <f>IF(D19=0,0,F19/D19)</f>
        <v>1.0167661875841849</v>
      </c>
      <c r="H19" s="195">
        <f>F19-D19</f>
        <v>133200</v>
      </c>
      <c r="I19" s="196">
        <f>SUM(I16:I18)+I15</f>
        <v>8116945</v>
      </c>
      <c r="J19" s="197">
        <f>IF(I19=0,0,F19/I19)</f>
        <v>0.99517256800434151</v>
      </c>
    </row>
    <row r="20" spans="1:10" ht="15" customHeight="1" thickBot="1" x14ac:dyDescent="0.2">
      <c r="A20" s="198"/>
      <c r="B20" s="199"/>
      <c r="C20" s="199"/>
      <c r="D20" s="200"/>
      <c r="E20" s="200"/>
      <c r="F20" s="200"/>
      <c r="G20" s="201"/>
      <c r="H20" s="202"/>
      <c r="I20" s="200"/>
      <c r="J20" s="201"/>
    </row>
    <row r="21" spans="1:10" ht="21" customHeight="1" x14ac:dyDescent="0.15">
      <c r="A21" s="275" t="s">
        <v>2</v>
      </c>
      <c r="B21" s="276"/>
      <c r="C21" s="276"/>
      <c r="D21" s="279" t="str">
        <f>'01 大阪市'!D21:H21</f>
        <v>平成28年度</v>
      </c>
      <c r="E21" s="280"/>
      <c r="F21" s="280"/>
      <c r="G21" s="280"/>
      <c r="H21" s="281"/>
      <c r="I21" s="139" t="str">
        <f>'01 大阪市'!I21</f>
        <v>平成27年度</v>
      </c>
      <c r="J21" s="282" t="s">
        <v>3</v>
      </c>
    </row>
    <row r="22" spans="1:10" ht="28.5" customHeight="1" thickBot="1" x14ac:dyDescent="0.2">
      <c r="A22" s="277"/>
      <c r="B22" s="278"/>
      <c r="C22" s="278"/>
      <c r="D22" s="140" t="s">
        <v>4</v>
      </c>
      <c r="E22" s="141" t="s">
        <v>5</v>
      </c>
      <c r="F22" s="142" t="s">
        <v>6</v>
      </c>
      <c r="G22" s="140" t="s">
        <v>27</v>
      </c>
      <c r="H22" s="143" t="s">
        <v>28</v>
      </c>
      <c r="I22" s="144" t="s">
        <v>9</v>
      </c>
      <c r="J22" s="283"/>
    </row>
    <row r="23" spans="1:10" ht="21.95" customHeight="1" x14ac:dyDescent="0.15">
      <c r="A23" s="285" t="s">
        <v>29</v>
      </c>
      <c r="B23" s="287" t="s">
        <v>30</v>
      </c>
      <c r="C23" s="145" t="s">
        <v>31</v>
      </c>
      <c r="D23" s="146">
        <v>105560</v>
      </c>
      <c r="E23" s="146">
        <v>105560</v>
      </c>
      <c r="F23" s="146">
        <v>96197</v>
      </c>
      <c r="G23" s="148">
        <f t="shared" ref="G23:G32" si="5">IF(D23=0,0,F23/D23)</f>
        <v>0.91130162940507764</v>
      </c>
      <c r="H23" s="149">
        <f>D23-F23</f>
        <v>9363</v>
      </c>
      <c r="I23" s="150">
        <v>93417</v>
      </c>
      <c r="J23" s="151">
        <f t="shared" ref="J23:J43" si="6">IF(I23=0,0,F23/I23)</f>
        <v>1.0297590374343</v>
      </c>
    </row>
    <row r="24" spans="1:10" ht="21.95" customHeight="1" x14ac:dyDescent="0.15">
      <c r="A24" s="285"/>
      <c r="B24" s="288"/>
      <c r="C24" s="152" t="s">
        <v>32</v>
      </c>
      <c r="D24" s="153">
        <v>4824273</v>
      </c>
      <c r="E24" s="153">
        <v>4824273</v>
      </c>
      <c r="F24" s="153">
        <v>4528486</v>
      </c>
      <c r="G24" s="155">
        <f t="shared" si="5"/>
        <v>0.93868775668375315</v>
      </c>
      <c r="H24" s="156">
        <f t="shared" ref="H24:H33" si="7">D24-F24</f>
        <v>295787</v>
      </c>
      <c r="I24" s="157">
        <v>4670250</v>
      </c>
      <c r="J24" s="158">
        <f t="shared" si="6"/>
        <v>0.96964530806701998</v>
      </c>
    </row>
    <row r="25" spans="1:10" ht="21.95" customHeight="1" x14ac:dyDescent="0.15">
      <c r="A25" s="285"/>
      <c r="B25" s="288"/>
      <c r="C25" s="152" t="s">
        <v>33</v>
      </c>
      <c r="D25" s="153">
        <v>778706</v>
      </c>
      <c r="E25" s="153">
        <v>778744</v>
      </c>
      <c r="F25" s="153">
        <v>778742</v>
      </c>
      <c r="G25" s="155">
        <f t="shared" si="5"/>
        <v>1.0000462305414366</v>
      </c>
      <c r="H25" s="156">
        <f t="shared" si="7"/>
        <v>-36</v>
      </c>
      <c r="I25" s="157">
        <v>822752</v>
      </c>
      <c r="J25" s="158">
        <f t="shared" si="6"/>
        <v>0.94650879001205712</v>
      </c>
    </row>
    <row r="26" spans="1:10" ht="21.95" customHeight="1" x14ac:dyDescent="0.15">
      <c r="A26" s="285"/>
      <c r="B26" s="288"/>
      <c r="C26" s="152" t="s">
        <v>34</v>
      </c>
      <c r="D26" s="153">
        <v>414</v>
      </c>
      <c r="E26" s="153">
        <v>570</v>
      </c>
      <c r="F26" s="153">
        <v>570</v>
      </c>
      <c r="G26" s="155">
        <f t="shared" si="5"/>
        <v>1.3768115942028984</v>
      </c>
      <c r="H26" s="156">
        <f t="shared" si="7"/>
        <v>-156</v>
      </c>
      <c r="I26" s="157">
        <v>579</v>
      </c>
      <c r="J26" s="158">
        <f t="shared" si="6"/>
        <v>0.98445595854922274</v>
      </c>
    </row>
    <row r="27" spans="1:10" ht="21.95" customHeight="1" x14ac:dyDescent="0.15">
      <c r="A27" s="285"/>
      <c r="B27" s="288"/>
      <c r="C27" s="152" t="s">
        <v>35</v>
      </c>
      <c r="D27" s="153">
        <v>22</v>
      </c>
      <c r="E27" s="153">
        <v>22</v>
      </c>
      <c r="F27" s="153">
        <v>22</v>
      </c>
      <c r="G27" s="155">
        <f t="shared" si="5"/>
        <v>1</v>
      </c>
      <c r="H27" s="156">
        <f t="shared" si="7"/>
        <v>0</v>
      </c>
      <c r="I27" s="157">
        <v>28</v>
      </c>
      <c r="J27" s="158">
        <f t="shared" si="6"/>
        <v>0.7857142857142857</v>
      </c>
    </row>
    <row r="28" spans="1:10" ht="21.95" customHeight="1" x14ac:dyDescent="0.15">
      <c r="A28" s="285"/>
      <c r="B28" s="288"/>
      <c r="C28" s="152" t="s">
        <v>36</v>
      </c>
      <c r="D28" s="153">
        <v>272424</v>
      </c>
      <c r="E28" s="153">
        <v>272424</v>
      </c>
      <c r="F28" s="153">
        <v>272015</v>
      </c>
      <c r="G28" s="155">
        <f t="shared" si="5"/>
        <v>0.99849866384753183</v>
      </c>
      <c r="H28" s="156">
        <f t="shared" si="7"/>
        <v>409</v>
      </c>
      <c r="I28" s="157">
        <v>295243</v>
      </c>
      <c r="J28" s="158">
        <f t="shared" si="6"/>
        <v>0.92132582313551892</v>
      </c>
    </row>
    <row r="29" spans="1:10" ht="21.95" customHeight="1" x14ac:dyDescent="0.15">
      <c r="A29" s="285"/>
      <c r="B29" s="288"/>
      <c r="C29" s="152" t="s">
        <v>37</v>
      </c>
      <c r="D29" s="153">
        <v>1861295</v>
      </c>
      <c r="E29" s="153">
        <v>1861295</v>
      </c>
      <c r="F29" s="153">
        <v>1676327</v>
      </c>
      <c r="G29" s="155">
        <f t="shared" si="5"/>
        <v>0.90062402789455731</v>
      </c>
      <c r="H29" s="156">
        <f t="shared" si="7"/>
        <v>184968</v>
      </c>
      <c r="I29" s="157">
        <v>1662179</v>
      </c>
      <c r="J29" s="158">
        <f t="shared" si="6"/>
        <v>1.0085117186536467</v>
      </c>
    </row>
    <row r="30" spans="1:10" ht="21.95" customHeight="1" x14ac:dyDescent="0.15">
      <c r="A30" s="285"/>
      <c r="B30" s="288"/>
      <c r="C30" s="152" t="s">
        <v>38</v>
      </c>
      <c r="D30" s="153">
        <v>64208</v>
      </c>
      <c r="E30" s="153">
        <v>64208</v>
      </c>
      <c r="F30" s="153">
        <v>49665</v>
      </c>
      <c r="G30" s="155">
        <f t="shared" si="5"/>
        <v>0.77350174433092445</v>
      </c>
      <c r="H30" s="156">
        <f t="shared" si="7"/>
        <v>14543</v>
      </c>
      <c r="I30" s="157">
        <v>47050</v>
      </c>
      <c r="J30" s="158">
        <f t="shared" si="6"/>
        <v>1.0555791710945803</v>
      </c>
    </row>
    <row r="31" spans="1:10" ht="21.95" customHeight="1" x14ac:dyDescent="0.15">
      <c r="A31" s="285"/>
      <c r="B31" s="288"/>
      <c r="C31" s="152" t="s">
        <v>39</v>
      </c>
      <c r="D31" s="153">
        <v>0</v>
      </c>
      <c r="E31" s="153">
        <v>0</v>
      </c>
      <c r="F31" s="153">
        <v>0</v>
      </c>
      <c r="G31" s="155">
        <f t="shared" si="5"/>
        <v>0</v>
      </c>
      <c r="H31" s="156">
        <f t="shared" si="7"/>
        <v>0</v>
      </c>
      <c r="I31" s="157">
        <v>0</v>
      </c>
      <c r="J31" s="158">
        <f t="shared" si="6"/>
        <v>0</v>
      </c>
    </row>
    <row r="32" spans="1:10" ht="21.95" customHeight="1" x14ac:dyDescent="0.15">
      <c r="A32" s="285"/>
      <c r="B32" s="288"/>
      <c r="C32" s="152" t="s">
        <v>40</v>
      </c>
      <c r="D32" s="153">
        <v>36253</v>
      </c>
      <c r="E32" s="153">
        <v>80261</v>
      </c>
      <c r="F32" s="153">
        <v>48625</v>
      </c>
      <c r="G32" s="155">
        <f t="shared" si="5"/>
        <v>1.341268308829614</v>
      </c>
      <c r="H32" s="156">
        <f t="shared" si="7"/>
        <v>-12372</v>
      </c>
      <c r="I32" s="157">
        <v>71258</v>
      </c>
      <c r="J32" s="158">
        <f t="shared" si="6"/>
        <v>0.68237952229925058</v>
      </c>
    </row>
    <row r="33" spans="1:10" ht="30" customHeight="1" x14ac:dyDescent="0.15">
      <c r="A33" s="285"/>
      <c r="B33" s="289"/>
      <c r="C33" s="167" t="s">
        <v>41</v>
      </c>
      <c r="D33" s="168">
        <f>SUM(D23:D32)</f>
        <v>7943155</v>
      </c>
      <c r="E33" s="168">
        <f>SUM(E23:E32)</f>
        <v>7987357</v>
      </c>
      <c r="F33" s="169">
        <f>SUM(F23:F32)</f>
        <v>7450649</v>
      </c>
      <c r="G33" s="170">
        <f>IF(D33=0,0,F33/D33)</f>
        <v>0.93799617406433589</v>
      </c>
      <c r="H33" s="171">
        <f t="shared" si="7"/>
        <v>492506</v>
      </c>
      <c r="I33" s="172">
        <f>SUM(I23:I32)</f>
        <v>7662756</v>
      </c>
      <c r="J33" s="173">
        <f t="shared" si="6"/>
        <v>0.97231975023085693</v>
      </c>
    </row>
    <row r="34" spans="1:10" ht="21.95" customHeight="1" x14ac:dyDescent="0.15">
      <c r="A34" s="285"/>
      <c r="B34" s="174" t="s">
        <v>42</v>
      </c>
      <c r="C34" s="160"/>
      <c r="D34" s="161">
        <v>0</v>
      </c>
      <c r="E34" s="161">
        <v>0</v>
      </c>
      <c r="F34" s="161">
        <v>0</v>
      </c>
      <c r="G34" s="203"/>
      <c r="H34" s="204"/>
      <c r="I34" s="180">
        <v>0</v>
      </c>
      <c r="J34" s="181">
        <f t="shared" si="6"/>
        <v>0</v>
      </c>
    </row>
    <row r="35" spans="1:10" ht="21.95" customHeight="1" x14ac:dyDescent="0.15">
      <c r="A35" s="285"/>
      <c r="B35" s="174" t="s">
        <v>43</v>
      </c>
      <c r="C35" s="175"/>
      <c r="D35" s="161">
        <v>0</v>
      </c>
      <c r="E35" s="161">
        <v>0</v>
      </c>
      <c r="F35" s="161">
        <v>0</v>
      </c>
      <c r="G35" s="203"/>
      <c r="H35" s="204"/>
      <c r="I35" s="180">
        <v>0</v>
      </c>
      <c r="J35" s="181">
        <f t="shared" si="6"/>
        <v>0</v>
      </c>
    </row>
    <row r="36" spans="1:10" ht="21.95" customHeight="1" thickBot="1" x14ac:dyDescent="0.2">
      <c r="A36" s="285"/>
      <c r="B36" s="182" t="s">
        <v>44</v>
      </c>
      <c r="C36" s="183"/>
      <c r="D36" s="146">
        <v>1406</v>
      </c>
      <c r="E36" s="146">
        <v>1406</v>
      </c>
      <c r="F36" s="146">
        <v>195</v>
      </c>
      <c r="G36" s="205"/>
      <c r="H36" s="206"/>
      <c r="I36" s="188">
        <v>228</v>
      </c>
      <c r="J36" s="189">
        <f t="shared" si="6"/>
        <v>0.85526315789473684</v>
      </c>
    </row>
    <row r="37" spans="1:10" ht="28.5" customHeight="1" thickBot="1" x14ac:dyDescent="0.2">
      <c r="A37" s="286"/>
      <c r="B37" s="190" t="s">
        <v>45</v>
      </c>
      <c r="C37" s="191"/>
      <c r="D37" s="248">
        <f>SUM(D34:D36)+D33</f>
        <v>7944561</v>
      </c>
      <c r="E37" s="248">
        <f>SUM(E34:E36)+E33</f>
        <v>7988763</v>
      </c>
      <c r="F37" s="248">
        <f>SUM(F34:F36)+F33</f>
        <v>7450844</v>
      </c>
      <c r="G37" s="194">
        <f>IF(D37=0,0,F37/D37)</f>
        <v>0.93785471594969183</v>
      </c>
      <c r="H37" s="195">
        <f>D37-F37</f>
        <v>493717</v>
      </c>
      <c r="I37" s="207">
        <f>SUM(I34:I36)+I33</f>
        <v>7662984</v>
      </c>
      <c r="J37" s="208">
        <f t="shared" si="6"/>
        <v>0.97231626739661725</v>
      </c>
    </row>
    <row r="38" spans="1:10" ht="8.25" customHeight="1" thickBot="1" x14ac:dyDescent="0.2">
      <c r="A38" s="209"/>
      <c r="B38" s="210"/>
      <c r="C38" s="210"/>
      <c r="D38" s="211"/>
      <c r="E38" s="211"/>
      <c r="F38" s="211"/>
      <c r="G38" s="211"/>
      <c r="H38" s="211"/>
      <c r="I38" s="211"/>
      <c r="J38" s="211"/>
    </row>
    <row r="39" spans="1:10" ht="30" customHeight="1" thickBot="1" x14ac:dyDescent="0.2">
      <c r="A39" s="290" t="s">
        <v>46</v>
      </c>
      <c r="B39" s="291"/>
      <c r="C39" s="291"/>
      <c r="D39" s="244"/>
      <c r="E39" s="244"/>
      <c r="F39" s="212">
        <f>F15-F33</f>
        <v>173150</v>
      </c>
      <c r="G39" s="213"/>
      <c r="H39" s="214"/>
      <c r="I39" s="215">
        <f>I15-I33</f>
        <v>40385</v>
      </c>
      <c r="J39" s="216">
        <f t="shared" si="6"/>
        <v>4.2874829763526066</v>
      </c>
    </row>
    <row r="40" spans="1:10" ht="9" customHeight="1" thickBot="1" x14ac:dyDescent="0.2">
      <c r="A40" s="217"/>
      <c r="B40" s="136"/>
      <c r="C40" s="136"/>
      <c r="F40" s="218"/>
      <c r="G40" s="218"/>
      <c r="H40" s="218"/>
      <c r="I40" s="218"/>
      <c r="J40" s="218"/>
    </row>
    <row r="41" spans="1:10" ht="31.5" customHeight="1" x14ac:dyDescent="0.15">
      <c r="A41" s="292" t="s">
        <v>47</v>
      </c>
      <c r="B41" s="276"/>
      <c r="C41" s="293"/>
      <c r="D41" s="219"/>
      <c r="E41" s="219"/>
      <c r="F41" s="220">
        <f>F19-F37</f>
        <v>626917</v>
      </c>
      <c r="G41" s="221"/>
      <c r="H41" s="222"/>
      <c r="I41" s="223">
        <f>I19-I37</f>
        <v>453961</v>
      </c>
      <c r="J41" s="224">
        <f t="shared" si="6"/>
        <v>1.3809930809034257</v>
      </c>
    </row>
    <row r="42" spans="1:10" ht="21.95" customHeight="1" x14ac:dyDescent="0.15">
      <c r="A42" s="225"/>
      <c r="B42" s="226" t="s">
        <v>48</v>
      </c>
      <c r="C42" s="227"/>
      <c r="D42" s="228"/>
      <c r="E42" s="228"/>
      <c r="F42" s="229">
        <v>626917</v>
      </c>
      <c r="G42" s="230"/>
      <c r="H42" s="204"/>
      <c r="I42" s="231"/>
      <c r="J42" s="232">
        <f t="shared" si="6"/>
        <v>0</v>
      </c>
    </row>
    <row r="43" spans="1:10" ht="21.95" customHeight="1" thickBot="1" x14ac:dyDescent="0.2">
      <c r="A43" s="233"/>
      <c r="B43" s="234" t="s">
        <v>49</v>
      </c>
      <c r="C43" s="235"/>
      <c r="D43" s="236"/>
      <c r="E43" s="236"/>
      <c r="F43" s="237">
        <v>0</v>
      </c>
      <c r="G43" s="238"/>
      <c r="H43" s="206"/>
      <c r="I43" s="239"/>
      <c r="J43" s="240">
        <f t="shared" si="6"/>
        <v>0</v>
      </c>
    </row>
    <row r="44" spans="1:10" x14ac:dyDescent="0.15">
      <c r="A44" s="294"/>
      <c r="B44" s="294"/>
      <c r="C44" s="294"/>
      <c r="D44" s="294"/>
      <c r="E44" s="294"/>
      <c r="F44" s="294"/>
      <c r="G44" s="294"/>
      <c r="H44" s="294"/>
      <c r="I44" s="294"/>
      <c r="J44" s="294"/>
    </row>
    <row r="45" spans="1:10" ht="33.75" customHeight="1" x14ac:dyDescent="0.15">
      <c r="A45" s="241"/>
      <c r="B45" s="241"/>
      <c r="C45" s="241"/>
      <c r="D45" s="241"/>
      <c r="E45" s="241"/>
      <c r="F45" s="241"/>
      <c r="G45" s="242"/>
      <c r="I45" s="135"/>
      <c r="J45" s="24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C1" zoomScale="85" zoomScaleNormal="75" zoomScaleSheetLayoutView="8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53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2448795</v>
      </c>
      <c r="E5" s="11">
        <v>2448795</v>
      </c>
      <c r="F5" s="12">
        <v>2438943</v>
      </c>
      <c r="G5" s="13">
        <f>IF(D5=0,0,F5/D5)</f>
        <v>0.9959767967510551</v>
      </c>
      <c r="H5" s="14">
        <f>F5-D5</f>
        <v>-9852</v>
      </c>
      <c r="I5" s="116">
        <v>2371830</v>
      </c>
      <c r="J5" s="117">
        <f>IF(I5=0,0,F5/I5)</f>
        <v>1.028295872807073</v>
      </c>
    </row>
    <row r="6" spans="1:10" ht="21.95" customHeight="1" x14ac:dyDescent="0.15">
      <c r="A6" s="263"/>
      <c r="B6" s="266"/>
      <c r="C6" s="17" t="s">
        <v>13</v>
      </c>
      <c r="D6" s="18">
        <v>2439723</v>
      </c>
      <c r="E6" s="18">
        <v>2444375</v>
      </c>
      <c r="F6" s="19">
        <v>2400142</v>
      </c>
      <c r="G6" s="20">
        <f t="shared" ref="G6:G15" si="0">IF(D6=0,0,F6/D6)</f>
        <v>0.98377643691517436</v>
      </c>
      <c r="H6" s="21">
        <f t="shared" ref="H6:H15" si="1">F6-D6</f>
        <v>-39581</v>
      </c>
      <c r="I6" s="118">
        <v>2394817</v>
      </c>
      <c r="J6" s="119">
        <f t="shared" ref="J6:J18" si="2">IF(I6=0,0,F6/I6)</f>
        <v>1.0022235519457228</v>
      </c>
    </row>
    <row r="7" spans="1:10" ht="21.95" customHeight="1" x14ac:dyDescent="0.15">
      <c r="A7" s="263"/>
      <c r="B7" s="266"/>
      <c r="C7" s="17" t="s">
        <v>14</v>
      </c>
      <c r="D7" s="18">
        <v>135124</v>
      </c>
      <c r="E7" s="18">
        <v>135124</v>
      </c>
      <c r="F7" s="19">
        <v>135867</v>
      </c>
      <c r="G7" s="20">
        <f t="shared" si="0"/>
        <v>1.0054986530890144</v>
      </c>
      <c r="H7" s="21">
        <f t="shared" si="1"/>
        <v>743</v>
      </c>
      <c r="I7" s="118">
        <v>304562</v>
      </c>
      <c r="J7" s="119">
        <f t="shared" si="2"/>
        <v>0.44610621154313407</v>
      </c>
    </row>
    <row r="8" spans="1:10" ht="21.95" customHeight="1" x14ac:dyDescent="0.15">
      <c r="A8" s="263"/>
      <c r="B8" s="266"/>
      <c r="C8" s="17" t="s">
        <v>15</v>
      </c>
      <c r="D8" s="18">
        <v>3052541</v>
      </c>
      <c r="E8" s="18">
        <v>3052541</v>
      </c>
      <c r="F8" s="19">
        <v>3053395</v>
      </c>
      <c r="G8" s="20">
        <f t="shared" si="0"/>
        <v>1.0002797669220496</v>
      </c>
      <c r="H8" s="21">
        <f t="shared" si="1"/>
        <v>854</v>
      </c>
      <c r="I8" s="118">
        <v>3250980</v>
      </c>
      <c r="J8" s="119">
        <f t="shared" si="2"/>
        <v>0.93922294200517997</v>
      </c>
    </row>
    <row r="9" spans="1:10" ht="21.95" customHeight="1" x14ac:dyDescent="0.15">
      <c r="A9" s="263"/>
      <c r="B9" s="266"/>
      <c r="C9" s="17" t="s">
        <v>16</v>
      </c>
      <c r="D9" s="18">
        <v>658222</v>
      </c>
      <c r="E9" s="19">
        <v>658222</v>
      </c>
      <c r="F9" s="19">
        <v>641472</v>
      </c>
      <c r="G9" s="20">
        <f t="shared" si="0"/>
        <v>0.97455265852554307</v>
      </c>
      <c r="H9" s="21">
        <f t="shared" si="1"/>
        <v>-16750</v>
      </c>
      <c r="I9" s="118">
        <v>617427</v>
      </c>
      <c r="J9" s="119">
        <f t="shared" si="2"/>
        <v>1.0389438751463735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/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3105912</v>
      </c>
      <c r="E11" s="19">
        <v>3105912</v>
      </c>
      <c r="F11" s="19">
        <v>2850705</v>
      </c>
      <c r="G11" s="20">
        <f t="shared" si="0"/>
        <v>0.91783186387766302</v>
      </c>
      <c r="H11" s="21">
        <f t="shared" si="1"/>
        <v>-255207</v>
      </c>
      <c r="I11" s="118">
        <v>2774418</v>
      </c>
      <c r="J11" s="119">
        <f t="shared" si="2"/>
        <v>1.027496577660612</v>
      </c>
    </row>
    <row r="12" spans="1:10" ht="21.95" customHeight="1" x14ac:dyDescent="0.15">
      <c r="A12" s="263"/>
      <c r="B12" s="266"/>
      <c r="C12" s="17" t="s">
        <v>19</v>
      </c>
      <c r="D12" s="18">
        <v>1116786</v>
      </c>
      <c r="E12" s="19">
        <v>1112527</v>
      </c>
      <c r="F12" s="19">
        <v>1084334</v>
      </c>
      <c r="G12" s="20">
        <f t="shared" si="0"/>
        <v>0.97094161280675084</v>
      </c>
      <c r="H12" s="21">
        <f t="shared" si="1"/>
        <v>-32452</v>
      </c>
      <c r="I12" s="118">
        <v>1033871</v>
      </c>
      <c r="J12" s="119">
        <f t="shared" si="2"/>
        <v>1.0488097644677141</v>
      </c>
    </row>
    <row r="13" spans="1:10" ht="21.95" customHeight="1" x14ac:dyDescent="0.15">
      <c r="A13" s="263"/>
      <c r="B13" s="266"/>
      <c r="C13" s="17" t="s">
        <v>20</v>
      </c>
      <c r="D13" s="18">
        <v>201510</v>
      </c>
      <c r="E13" s="124">
        <v>201510</v>
      </c>
      <c r="F13" s="19">
        <v>152854</v>
      </c>
      <c r="G13" s="20">
        <f t="shared" si="0"/>
        <v>0.75854300034737732</v>
      </c>
      <c r="H13" s="21">
        <f t="shared" si="1"/>
        <v>-48656</v>
      </c>
      <c r="I13" s="118">
        <v>125288</v>
      </c>
      <c r="J13" s="119">
        <f t="shared" si="2"/>
        <v>1.2200210714513759</v>
      </c>
    </row>
    <row r="14" spans="1:10" ht="21.95" customHeight="1" x14ac:dyDescent="0.15">
      <c r="A14" s="263"/>
      <c r="B14" s="266"/>
      <c r="C14" s="24" t="s">
        <v>21</v>
      </c>
      <c r="D14" s="25">
        <v>12386</v>
      </c>
      <c r="E14" s="125">
        <v>655333</v>
      </c>
      <c r="F14" s="26">
        <v>20227</v>
      </c>
      <c r="G14" s="27">
        <f t="shared" si="0"/>
        <v>1.6330534474406588</v>
      </c>
      <c r="H14" s="28">
        <f t="shared" si="1"/>
        <v>7841</v>
      </c>
      <c r="I14" s="120">
        <v>22790</v>
      </c>
      <c r="J14" s="121">
        <f t="shared" si="2"/>
        <v>0.88753839403247037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13170999</v>
      </c>
      <c r="E15" s="32">
        <f>SUM(E5:E14)</f>
        <v>13814339</v>
      </c>
      <c r="F15" s="33">
        <f>SUM(F5:F14)</f>
        <v>12777939</v>
      </c>
      <c r="G15" s="34">
        <f t="shared" si="0"/>
        <v>0.97015716119938966</v>
      </c>
      <c r="H15" s="35">
        <f t="shared" si="1"/>
        <v>-393060</v>
      </c>
      <c r="I15" s="36">
        <f>SUM(I5:I14)</f>
        <v>12895983</v>
      </c>
      <c r="J15" s="37">
        <f t="shared" si="2"/>
        <v>0.99084645195329424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0</v>
      </c>
      <c r="F17" s="41">
        <v>0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13170999</v>
      </c>
      <c r="E19" s="56">
        <f>SUM(E16:E18)+E15</f>
        <v>13814339</v>
      </c>
      <c r="F19" s="57">
        <f>SUM(F16:F18)+F15</f>
        <v>12777939</v>
      </c>
      <c r="G19" s="58">
        <f>IF(D19=0,0,F19/D19)</f>
        <v>0.97015716119938966</v>
      </c>
      <c r="H19" s="59">
        <f>F19-D19</f>
        <v>-393060</v>
      </c>
      <c r="I19" s="60">
        <f>SUM(I16:I18)+I15</f>
        <v>12895983</v>
      </c>
      <c r="J19" s="61">
        <f>IF(I19=0,0,F19/I19)</f>
        <v>0.99084645195329424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171102</v>
      </c>
      <c r="E23" s="11">
        <v>171379</v>
      </c>
      <c r="F23" s="12">
        <v>166633</v>
      </c>
      <c r="G23" s="13">
        <f t="shared" ref="G23:G32" si="3">IF(D23=0,0,F23/D23)</f>
        <v>0.973881076784608</v>
      </c>
      <c r="H23" s="14">
        <f>D23-F23</f>
        <v>4469</v>
      </c>
      <c r="I23" s="116">
        <v>162172</v>
      </c>
      <c r="J23" s="117">
        <f t="shared" ref="J23:J43" si="4">IF(I23=0,0,F23/I23)</f>
        <v>1.0275078311915744</v>
      </c>
    </row>
    <row r="24" spans="1:10" ht="21.95" customHeight="1" x14ac:dyDescent="0.15">
      <c r="A24" s="263"/>
      <c r="B24" s="266"/>
      <c r="C24" s="17" t="s">
        <v>32</v>
      </c>
      <c r="D24" s="18">
        <v>7816774</v>
      </c>
      <c r="E24" s="18">
        <v>7816774</v>
      </c>
      <c r="F24" s="19">
        <v>7564710</v>
      </c>
      <c r="G24" s="20">
        <f t="shared" si="3"/>
        <v>0.96775344918504747</v>
      </c>
      <c r="H24" s="21">
        <f t="shared" ref="H24:H33" si="5">D24-F24</f>
        <v>252064</v>
      </c>
      <c r="I24" s="118">
        <v>7791265</v>
      </c>
      <c r="J24" s="119">
        <f t="shared" si="4"/>
        <v>0.97092192346172279</v>
      </c>
    </row>
    <row r="25" spans="1:10" ht="21.95" customHeight="1" x14ac:dyDescent="0.15">
      <c r="A25" s="263"/>
      <c r="B25" s="266"/>
      <c r="C25" s="17" t="s">
        <v>33</v>
      </c>
      <c r="D25" s="18">
        <v>1328196</v>
      </c>
      <c r="E25" s="18">
        <v>1328294</v>
      </c>
      <c r="F25" s="19">
        <v>1328293</v>
      </c>
      <c r="G25" s="20">
        <f t="shared" si="3"/>
        <v>1.0000730313899455</v>
      </c>
      <c r="H25" s="21">
        <f t="shared" si="5"/>
        <v>-97</v>
      </c>
      <c r="I25" s="118">
        <v>1373501</v>
      </c>
      <c r="J25" s="119">
        <f t="shared" si="4"/>
        <v>0.96708557183431243</v>
      </c>
    </row>
    <row r="26" spans="1:10" ht="21.95" customHeight="1" x14ac:dyDescent="0.15">
      <c r="A26" s="263"/>
      <c r="B26" s="266"/>
      <c r="C26" s="17" t="s">
        <v>34</v>
      </c>
      <c r="D26" s="18">
        <v>706</v>
      </c>
      <c r="E26" s="18">
        <v>972</v>
      </c>
      <c r="F26" s="19">
        <v>971</v>
      </c>
      <c r="G26" s="20">
        <f t="shared" si="3"/>
        <v>1.3753541076487252</v>
      </c>
      <c r="H26" s="21">
        <f t="shared" si="5"/>
        <v>-265</v>
      </c>
      <c r="I26" s="118">
        <v>942</v>
      </c>
      <c r="J26" s="119">
        <f t="shared" si="4"/>
        <v>1.0307855626326965</v>
      </c>
    </row>
    <row r="27" spans="1:10" ht="21.95" customHeight="1" x14ac:dyDescent="0.15">
      <c r="A27" s="263"/>
      <c r="B27" s="266"/>
      <c r="C27" s="17" t="s">
        <v>35</v>
      </c>
      <c r="D27" s="18">
        <v>40</v>
      </c>
      <c r="E27" s="18">
        <v>40</v>
      </c>
      <c r="F27" s="19">
        <v>39</v>
      </c>
      <c r="G27" s="20">
        <f t="shared" si="3"/>
        <v>0.97499999999999998</v>
      </c>
      <c r="H27" s="21">
        <f t="shared" si="5"/>
        <v>1</v>
      </c>
      <c r="I27" s="118">
        <v>50</v>
      </c>
      <c r="J27" s="119">
        <f t="shared" si="4"/>
        <v>0.78</v>
      </c>
    </row>
    <row r="28" spans="1:10" ht="21.95" customHeight="1" x14ac:dyDescent="0.15">
      <c r="A28" s="263"/>
      <c r="B28" s="266"/>
      <c r="C28" s="17" t="s">
        <v>36</v>
      </c>
      <c r="D28" s="18">
        <v>489602</v>
      </c>
      <c r="E28" s="18">
        <v>489602</v>
      </c>
      <c r="F28" s="19">
        <v>488652</v>
      </c>
      <c r="G28" s="20">
        <f t="shared" si="3"/>
        <v>0.99805964844914852</v>
      </c>
      <c r="H28" s="21">
        <f t="shared" si="5"/>
        <v>950</v>
      </c>
      <c r="I28" s="118">
        <v>524085</v>
      </c>
      <c r="J28" s="119">
        <f t="shared" si="4"/>
        <v>0.93239073814362172</v>
      </c>
    </row>
    <row r="29" spans="1:10" ht="21.95" customHeight="1" x14ac:dyDescent="0.15">
      <c r="A29" s="263"/>
      <c r="B29" s="266"/>
      <c r="C29" s="17" t="s">
        <v>37</v>
      </c>
      <c r="D29" s="18">
        <v>3264812</v>
      </c>
      <c r="E29" s="18">
        <v>3264812</v>
      </c>
      <c r="F29" s="19">
        <v>2947231</v>
      </c>
      <c r="G29" s="20">
        <f t="shared" si="3"/>
        <v>0.90272609877689747</v>
      </c>
      <c r="H29" s="21">
        <f t="shared" si="5"/>
        <v>317581</v>
      </c>
      <c r="I29" s="118">
        <v>2896757</v>
      </c>
      <c r="J29" s="119">
        <f t="shared" si="4"/>
        <v>1.0174243127745959</v>
      </c>
    </row>
    <row r="30" spans="1:10" ht="21.95" customHeight="1" x14ac:dyDescent="0.15">
      <c r="A30" s="263"/>
      <c r="B30" s="266"/>
      <c r="C30" s="17" t="s">
        <v>38</v>
      </c>
      <c r="D30" s="18">
        <v>84997</v>
      </c>
      <c r="E30" s="18">
        <v>84997</v>
      </c>
      <c r="F30" s="19">
        <v>76589</v>
      </c>
      <c r="G30" s="20">
        <f t="shared" si="3"/>
        <v>0.90107886160688022</v>
      </c>
      <c r="H30" s="21">
        <f t="shared" si="5"/>
        <v>8408</v>
      </c>
      <c r="I30" s="118">
        <v>77138</v>
      </c>
      <c r="J30" s="119">
        <f t="shared" si="4"/>
        <v>0.99288288521869894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9100</v>
      </c>
      <c r="E32" s="18">
        <v>84799</v>
      </c>
      <c r="F32" s="19">
        <v>81940</v>
      </c>
      <c r="G32" s="20">
        <f t="shared" si="3"/>
        <v>9.0043956043956044</v>
      </c>
      <c r="H32" s="21">
        <f t="shared" si="5"/>
        <v>-72840</v>
      </c>
      <c r="I32" s="118">
        <v>39967</v>
      </c>
      <c r="J32" s="119">
        <f t="shared" si="4"/>
        <v>2.0501914079115271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13165329</v>
      </c>
      <c r="E33" s="32">
        <f>SUM(E23:E32)</f>
        <v>13241669</v>
      </c>
      <c r="F33" s="33">
        <f>SUM(F23:F32)</f>
        <v>12655058</v>
      </c>
      <c r="G33" s="34">
        <f>IF(D33=0,0,F33/D33)</f>
        <v>0.96124130281894204</v>
      </c>
      <c r="H33" s="35">
        <f t="shared" si="5"/>
        <v>510271</v>
      </c>
      <c r="I33" s="36">
        <f>SUM(I23:I32)</f>
        <v>12865877</v>
      </c>
      <c r="J33" s="37">
        <f t="shared" si="4"/>
        <v>0.98361409797404409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0</v>
      </c>
      <c r="E35" s="40">
        <v>567000</v>
      </c>
      <c r="F35" s="41">
        <v>551763</v>
      </c>
      <c r="G35" s="42"/>
      <c r="H35" s="43"/>
      <c r="I35" s="44">
        <v>581476</v>
      </c>
      <c r="J35" s="45">
        <f t="shared" si="4"/>
        <v>0.94890072849094376</v>
      </c>
    </row>
    <row r="36" spans="1:10" ht="21.95" customHeight="1" thickBot="1" x14ac:dyDescent="0.2">
      <c r="A36" s="263"/>
      <c r="B36" s="46" t="s">
        <v>44</v>
      </c>
      <c r="C36" s="47"/>
      <c r="D36" s="48">
        <v>5670</v>
      </c>
      <c r="E36" s="48">
        <v>5670</v>
      </c>
      <c r="F36" s="49">
        <v>175</v>
      </c>
      <c r="G36" s="50"/>
      <c r="H36" s="51"/>
      <c r="I36" s="52">
        <v>393</v>
      </c>
      <c r="J36" s="53">
        <f t="shared" si="4"/>
        <v>0.44529262086513993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13170999</v>
      </c>
      <c r="E37" s="56">
        <f>SUM(E34:E36)+E33</f>
        <v>13814339</v>
      </c>
      <c r="F37" s="57">
        <f>SUM(F34:F36)+F33</f>
        <v>13206996</v>
      </c>
      <c r="G37" s="58">
        <f>IF(D37=0,0,F37/D37)</f>
        <v>1.0027330500898224</v>
      </c>
      <c r="H37" s="59">
        <f>D37-F37</f>
        <v>-35997</v>
      </c>
      <c r="I37" s="77">
        <f>SUM(I34:I36)+I33</f>
        <v>13447746</v>
      </c>
      <c r="J37" s="78">
        <f t="shared" si="4"/>
        <v>0.98209737155951637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122881</v>
      </c>
      <c r="G39" s="84"/>
      <c r="H39" s="85"/>
      <c r="I39" s="86">
        <f>I15-I33</f>
        <v>30106</v>
      </c>
      <c r="J39" s="87">
        <f t="shared" si="4"/>
        <v>4.0816116388759713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-429057</v>
      </c>
      <c r="G41" s="92"/>
      <c r="H41" s="93"/>
      <c r="I41" s="94">
        <f>I19-I37</f>
        <v>-551763</v>
      </c>
      <c r="J41" s="95">
        <f t="shared" si="4"/>
        <v>0.77761103952240362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heet="1"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54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8062646</v>
      </c>
      <c r="E5" s="11">
        <v>8062646</v>
      </c>
      <c r="F5" s="12">
        <v>7758548</v>
      </c>
      <c r="G5" s="13">
        <f>IF(D5=0,0,F5/D5)</f>
        <v>0.96228310160212915</v>
      </c>
      <c r="H5" s="14">
        <f>F5-D5</f>
        <v>-304098</v>
      </c>
      <c r="I5" s="116">
        <v>7816237</v>
      </c>
      <c r="J5" s="117">
        <f>IF(I5=0,0,F5/I5)</f>
        <v>0.99261933843612982</v>
      </c>
    </row>
    <row r="6" spans="1:10" ht="21.95" customHeight="1" x14ac:dyDescent="0.15">
      <c r="A6" s="263"/>
      <c r="B6" s="266"/>
      <c r="C6" s="17" t="s">
        <v>13</v>
      </c>
      <c r="D6" s="18">
        <v>7255585</v>
      </c>
      <c r="E6" s="18">
        <v>7254786</v>
      </c>
      <c r="F6" s="19">
        <v>7471357</v>
      </c>
      <c r="G6" s="20">
        <f t="shared" ref="G6:G15" si="0">IF(D6=0,0,F6/D6)</f>
        <v>1.0297387460831897</v>
      </c>
      <c r="H6" s="21">
        <f t="shared" ref="H6:H15" si="1">F6-D6</f>
        <v>215772</v>
      </c>
      <c r="I6" s="118">
        <v>7629833</v>
      </c>
      <c r="J6" s="119">
        <f t="shared" ref="J6:J18" si="2">IF(I6=0,0,F6/I6)</f>
        <v>0.9792294274330775</v>
      </c>
    </row>
    <row r="7" spans="1:10" ht="21.95" customHeight="1" x14ac:dyDescent="0.15">
      <c r="A7" s="263"/>
      <c r="B7" s="266"/>
      <c r="C7" s="17" t="s">
        <v>14</v>
      </c>
      <c r="D7" s="18">
        <v>1035051</v>
      </c>
      <c r="E7" s="18">
        <v>1035051</v>
      </c>
      <c r="F7" s="19">
        <v>654401</v>
      </c>
      <c r="G7" s="20">
        <f t="shared" si="0"/>
        <v>0.63224034371253202</v>
      </c>
      <c r="H7" s="21">
        <f t="shared" si="1"/>
        <v>-380650</v>
      </c>
      <c r="I7" s="118">
        <v>934364</v>
      </c>
      <c r="J7" s="119">
        <f t="shared" si="2"/>
        <v>0.70037051941213491</v>
      </c>
    </row>
    <row r="8" spans="1:10" ht="21.95" customHeight="1" x14ac:dyDescent="0.15">
      <c r="A8" s="263"/>
      <c r="B8" s="266"/>
      <c r="C8" s="17" t="s">
        <v>15</v>
      </c>
      <c r="D8" s="18">
        <v>10334595</v>
      </c>
      <c r="E8" s="18">
        <v>10334595</v>
      </c>
      <c r="F8" s="19">
        <v>10337411</v>
      </c>
      <c r="G8" s="20">
        <f t="shared" si="0"/>
        <v>1.000272482859754</v>
      </c>
      <c r="H8" s="21">
        <f t="shared" si="1"/>
        <v>2816</v>
      </c>
      <c r="I8" s="118">
        <v>10643868</v>
      </c>
      <c r="J8" s="119">
        <f t="shared" si="2"/>
        <v>0.97120811719949929</v>
      </c>
    </row>
    <row r="9" spans="1:10" ht="21.95" customHeight="1" x14ac:dyDescent="0.15">
      <c r="A9" s="263"/>
      <c r="B9" s="266"/>
      <c r="C9" s="17" t="s">
        <v>16</v>
      </c>
      <c r="D9" s="18">
        <v>2500811</v>
      </c>
      <c r="E9" s="18">
        <v>2499741</v>
      </c>
      <c r="F9" s="19">
        <v>2157184</v>
      </c>
      <c r="G9" s="20">
        <f t="shared" si="0"/>
        <v>0.86259377457952635</v>
      </c>
      <c r="H9" s="21">
        <f t="shared" si="1"/>
        <v>-343627</v>
      </c>
      <c r="I9" s="118">
        <v>2061191</v>
      </c>
      <c r="J9" s="119">
        <f t="shared" si="2"/>
        <v>1.0465716180596558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>
        <v>0</v>
      </c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9705958</v>
      </c>
      <c r="E11" s="18">
        <v>8688256</v>
      </c>
      <c r="F11" s="19">
        <v>8768613</v>
      </c>
      <c r="G11" s="20">
        <f t="shared" si="0"/>
        <v>0.90342581329941873</v>
      </c>
      <c r="H11" s="21">
        <f t="shared" si="1"/>
        <v>-937345</v>
      </c>
      <c r="I11" s="118">
        <v>8792592</v>
      </c>
      <c r="J11" s="119">
        <f t="shared" si="2"/>
        <v>0.99727281784484034</v>
      </c>
    </row>
    <row r="12" spans="1:10" ht="21.95" customHeight="1" x14ac:dyDescent="0.15">
      <c r="A12" s="263"/>
      <c r="B12" s="266"/>
      <c r="C12" s="17" t="s">
        <v>19</v>
      </c>
      <c r="D12" s="18">
        <v>3421051</v>
      </c>
      <c r="E12" s="18">
        <v>3415696</v>
      </c>
      <c r="F12" s="19">
        <v>3193238</v>
      </c>
      <c r="G12" s="20">
        <f t="shared" si="0"/>
        <v>0.93340847593327314</v>
      </c>
      <c r="H12" s="21">
        <f t="shared" si="1"/>
        <v>-227813</v>
      </c>
      <c r="I12" s="118">
        <v>3466203</v>
      </c>
      <c r="J12" s="119">
        <f t="shared" si="2"/>
        <v>0.92124956328293528</v>
      </c>
    </row>
    <row r="13" spans="1:10" ht="21.95" customHeight="1" x14ac:dyDescent="0.15">
      <c r="A13" s="263"/>
      <c r="B13" s="266"/>
      <c r="C13" s="17" t="s">
        <v>20</v>
      </c>
      <c r="D13" s="18">
        <v>574400</v>
      </c>
      <c r="E13" s="124">
        <v>574400</v>
      </c>
      <c r="F13" s="19">
        <v>558214</v>
      </c>
      <c r="G13" s="20">
        <f t="shared" si="0"/>
        <v>0.97182103064066849</v>
      </c>
      <c r="H13" s="21">
        <f t="shared" si="1"/>
        <v>-16186</v>
      </c>
      <c r="I13" s="118">
        <v>568678</v>
      </c>
      <c r="J13" s="119">
        <f t="shared" si="2"/>
        <v>0.98159942885077323</v>
      </c>
    </row>
    <row r="14" spans="1:10" ht="21.95" customHeight="1" x14ac:dyDescent="0.15">
      <c r="A14" s="263"/>
      <c r="B14" s="266"/>
      <c r="C14" s="24" t="s">
        <v>21</v>
      </c>
      <c r="D14" s="25">
        <v>65171</v>
      </c>
      <c r="E14" s="25">
        <v>2360417</v>
      </c>
      <c r="F14" s="26">
        <v>75101</v>
      </c>
      <c r="G14" s="27">
        <f t="shared" si="0"/>
        <v>1.1523683847109911</v>
      </c>
      <c r="H14" s="28">
        <f t="shared" si="1"/>
        <v>9930</v>
      </c>
      <c r="I14" s="120">
        <v>63848</v>
      </c>
      <c r="J14" s="121">
        <f t="shared" si="2"/>
        <v>1.1762467109384789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42955268</v>
      </c>
      <c r="E15" s="32">
        <f>SUM(E5:E14)</f>
        <v>44225588</v>
      </c>
      <c r="F15" s="33">
        <f>SUM(F5:F14)</f>
        <v>40974067</v>
      </c>
      <c r="G15" s="34">
        <f t="shared" si="0"/>
        <v>0.95387757794922845</v>
      </c>
      <c r="H15" s="35">
        <f t="shared" si="1"/>
        <v>-1981201</v>
      </c>
      <c r="I15" s="36">
        <f>SUM(I5:I14)</f>
        <v>41976814</v>
      </c>
      <c r="J15" s="37">
        <f t="shared" si="2"/>
        <v>0.97611188405103833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/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0</v>
      </c>
      <c r="F17" s="41">
        <v>0</v>
      </c>
      <c r="G17" s="70"/>
      <c r="H17" s="71"/>
      <c r="I17" s="44"/>
      <c r="J17" s="45">
        <f t="shared" si="2"/>
        <v>0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/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42955268</v>
      </c>
      <c r="E19" s="56">
        <f>SUM(E16:E18)+E15</f>
        <v>44225588</v>
      </c>
      <c r="F19" s="57">
        <f>SUM(F16:F18)+F15</f>
        <v>40974067</v>
      </c>
      <c r="G19" s="58">
        <f>IF(D19=0,0,F19/D19)</f>
        <v>0.95387757794922845</v>
      </c>
      <c r="H19" s="59">
        <f>F19-D19</f>
        <v>-1981201</v>
      </c>
      <c r="I19" s="60">
        <f>SUM(I16:I18)+I15</f>
        <v>41976814</v>
      </c>
      <c r="J19" s="61">
        <f>IF(I19=0,0,F19/I19)</f>
        <v>0.97611188405103833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533072</v>
      </c>
      <c r="E23" s="11">
        <v>490628</v>
      </c>
      <c r="F23" s="12">
        <v>478197</v>
      </c>
      <c r="G23" s="13">
        <f t="shared" ref="G23:G32" si="3">IF(D23=0,0,F23/D23)</f>
        <v>0.89705893387760005</v>
      </c>
      <c r="H23" s="14">
        <f>D23-F23</f>
        <v>54875</v>
      </c>
      <c r="I23" s="116">
        <v>662821</v>
      </c>
      <c r="J23" s="117">
        <f t="shared" ref="J23:J43" si="4">IF(I23=0,0,F23/I23)</f>
        <v>0.72145722600822848</v>
      </c>
    </row>
    <row r="24" spans="1:10" ht="21.95" customHeight="1" x14ac:dyDescent="0.15">
      <c r="A24" s="263"/>
      <c r="B24" s="266"/>
      <c r="C24" s="17" t="s">
        <v>32</v>
      </c>
      <c r="D24" s="18">
        <v>25124357</v>
      </c>
      <c r="E24" s="18">
        <v>25124357</v>
      </c>
      <c r="F24" s="19">
        <v>24323145</v>
      </c>
      <c r="G24" s="20">
        <f t="shared" si="3"/>
        <v>0.96811014904779458</v>
      </c>
      <c r="H24" s="21">
        <f t="shared" ref="H24:H33" si="5">D24-F24</f>
        <v>801212</v>
      </c>
      <c r="I24" s="118">
        <v>25155471</v>
      </c>
      <c r="J24" s="119">
        <f t="shared" si="4"/>
        <v>0.96691272447254117</v>
      </c>
    </row>
    <row r="25" spans="1:10" ht="21.95" customHeight="1" x14ac:dyDescent="0.15">
      <c r="A25" s="263"/>
      <c r="B25" s="266"/>
      <c r="C25" s="17" t="s">
        <v>33</v>
      </c>
      <c r="D25" s="18">
        <v>4254385</v>
      </c>
      <c r="E25" s="18">
        <v>4254702</v>
      </c>
      <c r="F25" s="19">
        <v>4254701</v>
      </c>
      <c r="G25" s="20">
        <f t="shared" si="3"/>
        <v>1.0000742763055059</v>
      </c>
      <c r="H25" s="21">
        <f t="shared" si="5"/>
        <v>-316</v>
      </c>
      <c r="I25" s="118">
        <v>4393542</v>
      </c>
      <c r="J25" s="119">
        <f t="shared" si="4"/>
        <v>0.96839884539626575</v>
      </c>
    </row>
    <row r="26" spans="1:10" ht="21.95" customHeight="1" x14ac:dyDescent="0.15">
      <c r="A26" s="263"/>
      <c r="B26" s="266"/>
      <c r="C26" s="17" t="s">
        <v>34</v>
      </c>
      <c r="D26" s="18">
        <v>2232</v>
      </c>
      <c r="E26" s="18">
        <v>3093</v>
      </c>
      <c r="F26" s="19">
        <v>3092</v>
      </c>
      <c r="G26" s="20">
        <f t="shared" si="3"/>
        <v>1.3853046594982079</v>
      </c>
      <c r="H26" s="21">
        <f t="shared" si="5"/>
        <v>-860</v>
      </c>
      <c r="I26" s="118">
        <v>2989</v>
      </c>
      <c r="J26" s="119">
        <f t="shared" si="4"/>
        <v>1.0344596855135497</v>
      </c>
    </row>
    <row r="27" spans="1:10" ht="21.95" customHeight="1" x14ac:dyDescent="0.15">
      <c r="A27" s="263"/>
      <c r="B27" s="266"/>
      <c r="C27" s="17" t="s">
        <v>35</v>
      </c>
      <c r="D27" s="18">
        <v>125</v>
      </c>
      <c r="E27" s="18">
        <v>125</v>
      </c>
      <c r="F27" s="19">
        <v>124</v>
      </c>
      <c r="G27" s="20">
        <f t="shared" si="3"/>
        <v>0.99199999999999999</v>
      </c>
      <c r="H27" s="21">
        <f t="shared" si="5"/>
        <v>1</v>
      </c>
      <c r="I27" s="118">
        <v>158</v>
      </c>
      <c r="J27" s="119">
        <f t="shared" si="4"/>
        <v>0.78481012658227844</v>
      </c>
    </row>
    <row r="28" spans="1:10" ht="21.95" customHeight="1" x14ac:dyDescent="0.15">
      <c r="A28" s="263"/>
      <c r="B28" s="266"/>
      <c r="C28" s="17" t="s">
        <v>36</v>
      </c>
      <c r="D28" s="18">
        <v>1551307</v>
      </c>
      <c r="E28" s="18">
        <v>1551307</v>
      </c>
      <c r="F28" s="19">
        <v>1548320</v>
      </c>
      <c r="G28" s="20">
        <f t="shared" si="3"/>
        <v>0.99807452683446929</v>
      </c>
      <c r="H28" s="21">
        <f t="shared" si="5"/>
        <v>2987</v>
      </c>
      <c r="I28" s="118">
        <v>1593555</v>
      </c>
      <c r="J28" s="119">
        <f t="shared" si="4"/>
        <v>0.97161378176467084</v>
      </c>
    </row>
    <row r="29" spans="1:10" ht="21.95" customHeight="1" x14ac:dyDescent="0.15">
      <c r="A29" s="263"/>
      <c r="B29" s="266"/>
      <c r="C29" s="17" t="s">
        <v>37</v>
      </c>
      <c r="D29" s="18">
        <v>10529836</v>
      </c>
      <c r="E29" s="18">
        <v>9509784</v>
      </c>
      <c r="F29" s="19">
        <v>9509778</v>
      </c>
      <c r="G29" s="20">
        <f t="shared" si="3"/>
        <v>0.90312688630668136</v>
      </c>
      <c r="H29" s="21">
        <f t="shared" si="5"/>
        <v>1020058</v>
      </c>
      <c r="I29" s="118">
        <v>9434708</v>
      </c>
      <c r="J29" s="119">
        <f t="shared" si="4"/>
        <v>1.0079567910315825</v>
      </c>
    </row>
    <row r="30" spans="1:10" ht="21.95" customHeight="1" x14ac:dyDescent="0.15">
      <c r="A30" s="263"/>
      <c r="B30" s="266"/>
      <c r="C30" s="17" t="s">
        <v>38</v>
      </c>
      <c r="D30" s="18">
        <v>379594</v>
      </c>
      <c r="E30" s="18">
        <v>378352</v>
      </c>
      <c r="F30" s="19">
        <v>325646</v>
      </c>
      <c r="G30" s="20">
        <f t="shared" si="3"/>
        <v>0.85787973466387768</v>
      </c>
      <c r="H30" s="21">
        <f t="shared" si="5"/>
        <v>53948</v>
      </c>
      <c r="I30" s="118">
        <v>334574</v>
      </c>
      <c r="J30" s="119">
        <f t="shared" si="4"/>
        <v>0.97331532037755475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46960</v>
      </c>
      <c r="E32" s="18">
        <v>178595</v>
      </c>
      <c r="F32" s="19">
        <v>159813</v>
      </c>
      <c r="G32" s="20">
        <f t="shared" si="3"/>
        <v>3.403172913117547</v>
      </c>
      <c r="H32" s="21">
        <f t="shared" si="5"/>
        <v>-112853</v>
      </c>
      <c r="I32" s="118">
        <v>265407</v>
      </c>
      <c r="J32" s="119">
        <f t="shared" si="4"/>
        <v>0.6021431235800111</v>
      </c>
    </row>
    <row r="33" spans="1:10" ht="30" customHeight="1" thickBot="1" x14ac:dyDescent="0.2">
      <c r="A33" s="263"/>
      <c r="B33" s="267"/>
      <c r="C33" s="31" t="s">
        <v>41</v>
      </c>
      <c r="D33" s="32">
        <f>SUM(D23:D32)</f>
        <v>42421868</v>
      </c>
      <c r="E33" s="32">
        <f>SUM(E23:E32)</f>
        <v>41490943</v>
      </c>
      <c r="F33" s="33">
        <f>SUM(F23:F32)</f>
        <v>40602816</v>
      </c>
      <c r="G33" s="34">
        <f>IF(D33=0,0,F33/D33)</f>
        <v>0.95711994577890813</v>
      </c>
      <c r="H33" s="35">
        <f t="shared" si="5"/>
        <v>1819052</v>
      </c>
      <c r="I33" s="36">
        <f>SUM(I23:I32)</f>
        <v>41843225</v>
      </c>
      <c r="J33" s="37">
        <f t="shared" si="4"/>
        <v>0.97035579834011365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1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532000</v>
      </c>
      <c r="E35" s="40">
        <v>2733245</v>
      </c>
      <c r="F35" s="127">
        <v>2733245</v>
      </c>
      <c r="G35" s="42"/>
      <c r="H35" s="43"/>
      <c r="I35" s="44">
        <v>2866721</v>
      </c>
      <c r="J35" s="45">
        <f t="shared" si="4"/>
        <v>0.95343948713530202</v>
      </c>
    </row>
    <row r="36" spans="1:10" ht="21.95" customHeight="1" thickBot="1" x14ac:dyDescent="0.2">
      <c r="A36" s="263"/>
      <c r="B36" s="46" t="s">
        <v>44</v>
      </c>
      <c r="C36" s="47"/>
      <c r="D36" s="48">
        <v>1400</v>
      </c>
      <c r="E36" s="48">
        <v>1400</v>
      </c>
      <c r="F36" s="125">
        <v>106</v>
      </c>
      <c r="G36" s="50"/>
      <c r="H36" s="51"/>
      <c r="I36" s="52">
        <v>113</v>
      </c>
      <c r="J36" s="53">
        <f t="shared" si="4"/>
        <v>0.93805309734513276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42955268</v>
      </c>
      <c r="E37" s="56">
        <f>SUM(E34:E36)+E33</f>
        <v>44225588</v>
      </c>
      <c r="F37" s="251">
        <f>SUM(F34:F36)+F33</f>
        <v>43336167</v>
      </c>
      <c r="G37" s="58">
        <f>IF(D37=0,0,F37/D37)</f>
        <v>1.0088673407880961</v>
      </c>
      <c r="H37" s="59">
        <f>D37-F37</f>
        <v>-380899</v>
      </c>
      <c r="I37" s="77">
        <f>SUM(I34:I36)+I33</f>
        <v>44710059</v>
      </c>
      <c r="J37" s="78">
        <f t="shared" si="4"/>
        <v>0.969271076112872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371251</v>
      </c>
      <c r="G39" s="84"/>
      <c r="H39" s="85"/>
      <c r="I39" s="86">
        <f>I15-I33</f>
        <v>133589</v>
      </c>
      <c r="J39" s="87">
        <f t="shared" si="4"/>
        <v>2.7790536645981332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-2362100</v>
      </c>
      <c r="G41" s="92"/>
      <c r="H41" s="93"/>
      <c r="I41" s="94">
        <f>I19-I37</f>
        <v>-2733245</v>
      </c>
      <c r="J41" s="95">
        <f t="shared" si="4"/>
        <v>0.86421085559472344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electLockedCells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="85" zoomScaleNormal="75" zoomScaleSheetLayoutView="85" zoomScalePageLayoutView="7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1" width="10.5" style="1" bestFit="1" customWidth="1"/>
    <col min="12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55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1845501</v>
      </c>
      <c r="E5" s="11">
        <v>1845501</v>
      </c>
      <c r="F5" s="12">
        <v>1517119</v>
      </c>
      <c r="G5" s="13">
        <f>IF(D5=0,0,F5/D5)</f>
        <v>0.82206349386968636</v>
      </c>
      <c r="H5" s="14">
        <f>F5-D5</f>
        <v>-328382</v>
      </c>
      <c r="I5" s="116">
        <v>1575222</v>
      </c>
      <c r="J5" s="117">
        <f>IF(I5=0,0,F5/I5)</f>
        <v>0.96311440546157934</v>
      </c>
    </row>
    <row r="6" spans="1:10" ht="21.95" customHeight="1" x14ac:dyDescent="0.15">
      <c r="A6" s="263"/>
      <c r="B6" s="266"/>
      <c r="C6" s="17" t="s">
        <v>13</v>
      </c>
      <c r="D6" s="18">
        <v>2255470</v>
      </c>
      <c r="E6" s="18">
        <v>2258170</v>
      </c>
      <c r="F6" s="19">
        <v>2138598</v>
      </c>
      <c r="G6" s="20">
        <f t="shared" ref="G6:G15" si="0">IF(D6=0,0,F6/D6)</f>
        <v>0.94818286210856273</v>
      </c>
      <c r="H6" s="21">
        <f t="shared" ref="H6:H15" si="1">F6-D6</f>
        <v>-116872</v>
      </c>
      <c r="I6" s="118">
        <v>2258436</v>
      </c>
      <c r="J6" s="119">
        <f t="shared" ref="J6:J18" si="2">IF(I6=0,0,F6/I6)</f>
        <v>0.94693761523461373</v>
      </c>
    </row>
    <row r="7" spans="1:10" ht="21.95" customHeight="1" x14ac:dyDescent="0.15">
      <c r="A7" s="263"/>
      <c r="B7" s="266"/>
      <c r="C7" s="17" t="s">
        <v>14</v>
      </c>
      <c r="D7" s="18">
        <v>279049</v>
      </c>
      <c r="E7" s="18">
        <v>279049</v>
      </c>
      <c r="F7" s="19">
        <v>161707</v>
      </c>
      <c r="G7" s="20">
        <f t="shared" si="0"/>
        <v>0.57949320728617559</v>
      </c>
      <c r="H7" s="21">
        <f t="shared" si="1"/>
        <v>-117342</v>
      </c>
      <c r="I7" s="118">
        <v>231685</v>
      </c>
      <c r="J7" s="119">
        <f t="shared" si="2"/>
        <v>0.69796059304659341</v>
      </c>
    </row>
    <row r="8" spans="1:10" ht="21.95" customHeight="1" x14ac:dyDescent="0.15">
      <c r="A8" s="263"/>
      <c r="B8" s="266"/>
      <c r="C8" s="17" t="s">
        <v>15</v>
      </c>
      <c r="D8" s="18">
        <v>2346217</v>
      </c>
      <c r="E8" s="18">
        <v>2346217</v>
      </c>
      <c r="F8" s="19">
        <v>2349357</v>
      </c>
      <c r="G8" s="20">
        <f t="shared" si="0"/>
        <v>1.0013383246306715</v>
      </c>
      <c r="H8" s="21">
        <f t="shared" si="1"/>
        <v>3140</v>
      </c>
      <c r="I8" s="118">
        <v>2412734</v>
      </c>
      <c r="J8" s="119">
        <f t="shared" si="2"/>
        <v>0.97373228876453022</v>
      </c>
    </row>
    <row r="9" spans="1:10" ht="21.95" customHeight="1" x14ac:dyDescent="0.15">
      <c r="A9" s="263"/>
      <c r="B9" s="266"/>
      <c r="C9" s="17" t="s">
        <v>16</v>
      </c>
      <c r="D9" s="18">
        <v>463760</v>
      </c>
      <c r="E9" s="18">
        <v>463760</v>
      </c>
      <c r="F9" s="19">
        <v>470774</v>
      </c>
      <c r="G9" s="20">
        <f t="shared" si="0"/>
        <v>1.015124202173538</v>
      </c>
      <c r="H9" s="21">
        <f t="shared" si="1"/>
        <v>7014</v>
      </c>
      <c r="I9" s="118">
        <v>458509</v>
      </c>
      <c r="J9" s="119">
        <f t="shared" si="2"/>
        <v>1.0267497475513021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/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2362576</v>
      </c>
      <c r="E11" s="18">
        <v>2362576</v>
      </c>
      <c r="F11" s="19">
        <v>2204126</v>
      </c>
      <c r="G11" s="20">
        <f t="shared" si="0"/>
        <v>0.93293337441843138</v>
      </c>
      <c r="H11" s="21">
        <f t="shared" si="1"/>
        <v>-158450</v>
      </c>
      <c r="I11" s="118">
        <v>2258815</v>
      </c>
      <c r="J11" s="119">
        <f t="shared" si="2"/>
        <v>0.97578863253520098</v>
      </c>
    </row>
    <row r="12" spans="1:10" ht="21.95" customHeight="1" x14ac:dyDescent="0.15">
      <c r="A12" s="263"/>
      <c r="B12" s="266"/>
      <c r="C12" s="17" t="s">
        <v>19</v>
      </c>
      <c r="D12" s="18">
        <v>845002</v>
      </c>
      <c r="E12" s="18">
        <v>835884</v>
      </c>
      <c r="F12" s="19">
        <v>835884</v>
      </c>
      <c r="G12" s="20">
        <f t="shared" si="0"/>
        <v>0.98920949299528282</v>
      </c>
      <c r="H12" s="21">
        <f t="shared" si="1"/>
        <v>-9118</v>
      </c>
      <c r="I12" s="118">
        <v>860429</v>
      </c>
      <c r="J12" s="119">
        <f t="shared" si="2"/>
        <v>0.97147353238907563</v>
      </c>
    </row>
    <row r="13" spans="1:10" ht="21.95" customHeight="1" x14ac:dyDescent="0.15">
      <c r="A13" s="263"/>
      <c r="B13" s="266"/>
      <c r="C13" s="17" t="s">
        <v>20</v>
      </c>
      <c r="D13" s="128">
        <v>111040</v>
      </c>
      <c r="E13" s="18">
        <v>111850</v>
      </c>
      <c r="F13" s="19">
        <v>111850</v>
      </c>
      <c r="G13" s="20">
        <f t="shared" si="0"/>
        <v>1.0072946685878963</v>
      </c>
      <c r="H13" s="21">
        <f t="shared" si="1"/>
        <v>810</v>
      </c>
      <c r="I13" s="118">
        <v>183709</v>
      </c>
      <c r="J13" s="119">
        <f t="shared" si="2"/>
        <v>0.60884333375066002</v>
      </c>
    </row>
    <row r="14" spans="1:10" ht="21.95" customHeight="1" x14ac:dyDescent="0.15">
      <c r="A14" s="263"/>
      <c r="B14" s="266"/>
      <c r="C14" s="24" t="s">
        <v>21</v>
      </c>
      <c r="D14" s="25">
        <v>455765</v>
      </c>
      <c r="E14" s="25">
        <v>172548</v>
      </c>
      <c r="F14" s="26">
        <v>6362</v>
      </c>
      <c r="G14" s="27">
        <f t="shared" si="0"/>
        <v>1.3958948142134654E-2</v>
      </c>
      <c r="H14" s="28">
        <f t="shared" si="1"/>
        <v>-449403</v>
      </c>
      <c r="I14" s="120">
        <v>10551</v>
      </c>
      <c r="J14" s="121">
        <f t="shared" si="2"/>
        <v>0.6029760212302151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10964380</v>
      </c>
      <c r="E15" s="32">
        <f>SUM(E5:E14)</f>
        <v>10675555</v>
      </c>
      <c r="F15" s="33">
        <f>SUM(F5:F14)</f>
        <v>9795777</v>
      </c>
      <c r="G15" s="34">
        <f t="shared" si="0"/>
        <v>0.89341823249467822</v>
      </c>
      <c r="H15" s="35">
        <f t="shared" si="1"/>
        <v>-1168603</v>
      </c>
      <c r="I15" s="36">
        <f>SUM(I5:I14)</f>
        <v>10250090</v>
      </c>
      <c r="J15" s="37">
        <f t="shared" si="2"/>
        <v>0.95567716966387617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0</v>
      </c>
      <c r="F17" s="41">
        <v>0</v>
      </c>
      <c r="G17" s="70"/>
      <c r="H17" s="71"/>
      <c r="I17" s="44">
        <v>0</v>
      </c>
      <c r="J17" s="45">
        <f t="shared" si="2"/>
        <v>0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10964380</v>
      </c>
      <c r="E19" s="56">
        <f>SUM(E16:E18)+E15</f>
        <v>10675555</v>
      </c>
      <c r="F19" s="57">
        <f>SUM(F16:F18)+F15</f>
        <v>9795777</v>
      </c>
      <c r="G19" s="58">
        <f>IF(D19=0,0,F19/D19)</f>
        <v>0.89341823249467822</v>
      </c>
      <c r="H19" s="59">
        <f>F19-D19</f>
        <v>-1168603</v>
      </c>
      <c r="I19" s="60">
        <f>SUM(I16:I18)+I15</f>
        <v>10250090</v>
      </c>
      <c r="J19" s="61">
        <f>IF(I19=0,0,F19/I19)</f>
        <v>0.95567716966387617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161070</v>
      </c>
      <c r="E23" s="11">
        <v>164580</v>
      </c>
      <c r="F23" s="12">
        <v>151097</v>
      </c>
      <c r="G23" s="13">
        <f t="shared" ref="G23:G32" si="3">IF(D23=0,0,F23/D23)</f>
        <v>0.93808282113366859</v>
      </c>
      <c r="H23" s="14">
        <f>D23-F23</f>
        <v>9973</v>
      </c>
      <c r="I23" s="116">
        <v>146449</v>
      </c>
      <c r="J23" s="117">
        <f t="shared" ref="J23:J43" si="4">IF(I23=0,0,F23/I23)</f>
        <v>1.0317380111847811</v>
      </c>
    </row>
    <row r="24" spans="1:10" ht="21.95" customHeight="1" x14ac:dyDescent="0.15">
      <c r="A24" s="263"/>
      <c r="B24" s="266"/>
      <c r="C24" s="17" t="s">
        <v>32</v>
      </c>
      <c r="D24" s="18">
        <v>6509252</v>
      </c>
      <c r="E24" s="18">
        <v>6509252</v>
      </c>
      <c r="F24" s="19">
        <v>5969073</v>
      </c>
      <c r="G24" s="20">
        <f t="shared" si="3"/>
        <v>0.91701365994126516</v>
      </c>
      <c r="H24" s="21">
        <f t="shared" ref="H24:H33" si="5">D24-F24</f>
        <v>540179</v>
      </c>
      <c r="I24" s="118">
        <v>6084484</v>
      </c>
      <c r="J24" s="119">
        <f t="shared" si="4"/>
        <v>0.98103191659309152</v>
      </c>
    </row>
    <row r="25" spans="1:10" ht="21.95" customHeight="1" x14ac:dyDescent="0.15">
      <c r="A25" s="263"/>
      <c r="B25" s="266"/>
      <c r="C25" s="17" t="s">
        <v>33</v>
      </c>
      <c r="D25" s="18">
        <v>985932</v>
      </c>
      <c r="E25" s="18">
        <v>986547</v>
      </c>
      <c r="F25" s="19">
        <v>983021</v>
      </c>
      <c r="G25" s="20">
        <f t="shared" si="3"/>
        <v>0.9970474637196074</v>
      </c>
      <c r="H25" s="21">
        <f t="shared" si="5"/>
        <v>2911</v>
      </c>
      <c r="I25" s="118">
        <v>1031649</v>
      </c>
      <c r="J25" s="119">
        <f t="shared" si="4"/>
        <v>0.95286381317676849</v>
      </c>
    </row>
    <row r="26" spans="1:10" ht="21.95" customHeight="1" x14ac:dyDescent="0.15">
      <c r="A26" s="263"/>
      <c r="B26" s="266"/>
      <c r="C26" s="17" t="s">
        <v>34</v>
      </c>
      <c r="D26" s="18">
        <v>508</v>
      </c>
      <c r="E26" s="18">
        <v>710</v>
      </c>
      <c r="F26" s="19">
        <v>708</v>
      </c>
      <c r="G26" s="20">
        <f t="shared" si="3"/>
        <v>1.3937007874015748</v>
      </c>
      <c r="H26" s="21">
        <f t="shared" si="5"/>
        <v>-200</v>
      </c>
      <c r="I26" s="118">
        <v>696</v>
      </c>
      <c r="J26" s="119">
        <f t="shared" si="4"/>
        <v>1.0172413793103448</v>
      </c>
    </row>
    <row r="27" spans="1:10" ht="21.95" customHeight="1" x14ac:dyDescent="0.15">
      <c r="A27" s="263"/>
      <c r="B27" s="266"/>
      <c r="C27" s="17" t="s">
        <v>35</v>
      </c>
      <c r="D27" s="18">
        <v>39</v>
      </c>
      <c r="E27" s="18">
        <v>39</v>
      </c>
      <c r="F27" s="19">
        <v>30</v>
      </c>
      <c r="G27" s="20">
        <f t="shared" si="3"/>
        <v>0.76923076923076927</v>
      </c>
      <c r="H27" s="21">
        <f t="shared" si="5"/>
        <v>9</v>
      </c>
      <c r="I27" s="118">
        <v>38</v>
      </c>
      <c r="J27" s="119">
        <f t="shared" si="4"/>
        <v>0.78947368421052633</v>
      </c>
    </row>
    <row r="28" spans="1:10" ht="21.95" customHeight="1" x14ac:dyDescent="0.15">
      <c r="A28" s="263"/>
      <c r="B28" s="266"/>
      <c r="C28" s="17" t="s">
        <v>36</v>
      </c>
      <c r="D28" s="18">
        <v>366766</v>
      </c>
      <c r="E28" s="18">
        <v>367899</v>
      </c>
      <c r="F28" s="19">
        <v>366163</v>
      </c>
      <c r="G28" s="20">
        <f t="shared" si="3"/>
        <v>0.99835589994710527</v>
      </c>
      <c r="H28" s="21">
        <f t="shared" si="5"/>
        <v>603</v>
      </c>
      <c r="I28" s="118">
        <v>387133</v>
      </c>
      <c r="J28" s="119">
        <f t="shared" si="4"/>
        <v>0.94583256916873526</v>
      </c>
    </row>
    <row r="29" spans="1:10" ht="21.95" customHeight="1" x14ac:dyDescent="0.15">
      <c r="A29" s="263"/>
      <c r="B29" s="266"/>
      <c r="C29" s="17" t="s">
        <v>37</v>
      </c>
      <c r="D29" s="18">
        <v>2362576</v>
      </c>
      <c r="E29" s="18">
        <v>2362576</v>
      </c>
      <c r="F29" s="19">
        <v>2131590</v>
      </c>
      <c r="G29" s="20">
        <f t="shared" si="3"/>
        <v>0.90223129330019436</v>
      </c>
      <c r="H29" s="21">
        <f t="shared" si="5"/>
        <v>230986</v>
      </c>
      <c r="I29" s="118">
        <v>2140643</v>
      </c>
      <c r="J29" s="119">
        <f t="shared" si="4"/>
        <v>0.99577089687537812</v>
      </c>
    </row>
    <row r="30" spans="1:10" ht="21.95" customHeight="1" x14ac:dyDescent="0.15">
      <c r="A30" s="263"/>
      <c r="B30" s="266"/>
      <c r="C30" s="17" t="s">
        <v>38</v>
      </c>
      <c r="D30" s="18">
        <v>99385</v>
      </c>
      <c r="E30" s="18">
        <v>99385</v>
      </c>
      <c r="F30" s="19">
        <v>83208</v>
      </c>
      <c r="G30" s="20">
        <f t="shared" si="3"/>
        <v>0.83722895809226749</v>
      </c>
      <c r="H30" s="21">
        <f t="shared" si="5"/>
        <v>16177</v>
      </c>
      <c r="I30" s="118">
        <v>73774</v>
      </c>
      <c r="J30" s="119">
        <f t="shared" si="4"/>
        <v>1.1278770298479139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8852</v>
      </c>
      <c r="E32" s="18">
        <v>64977</v>
      </c>
      <c r="F32" s="19">
        <v>59158</v>
      </c>
      <c r="G32" s="20">
        <f t="shared" si="3"/>
        <v>6.6830094893809306</v>
      </c>
      <c r="H32" s="21">
        <f t="shared" si="5"/>
        <v>-50306</v>
      </c>
      <c r="I32" s="118">
        <v>53867</v>
      </c>
      <c r="J32" s="119">
        <f t="shared" si="4"/>
        <v>1.0982234020829078</v>
      </c>
    </row>
    <row r="33" spans="1:11" ht="30" customHeight="1" x14ac:dyDescent="0.15">
      <c r="A33" s="263"/>
      <c r="B33" s="267"/>
      <c r="C33" s="31" t="s">
        <v>41</v>
      </c>
      <c r="D33" s="32">
        <f>SUM(D23:D32)</f>
        <v>10494380</v>
      </c>
      <c r="E33" s="32">
        <f>SUM(E23:E32)</f>
        <v>10555965</v>
      </c>
      <c r="F33" s="33">
        <f>SUM(F23:F32)</f>
        <v>9744048</v>
      </c>
      <c r="G33" s="34">
        <f>IF(D33=0,0,F33/D33)</f>
        <v>0.92850154082470804</v>
      </c>
      <c r="H33" s="35">
        <f t="shared" si="5"/>
        <v>750332</v>
      </c>
      <c r="I33" s="36">
        <f>SUM(I23:I32)</f>
        <v>9918733</v>
      </c>
      <c r="J33" s="37">
        <f t="shared" si="4"/>
        <v>0.9823883756120867</v>
      </c>
      <c r="K33" s="129"/>
    </row>
    <row r="34" spans="1:11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/>
      <c r="J34" s="45">
        <f t="shared" si="4"/>
        <v>0</v>
      </c>
    </row>
    <row r="35" spans="1:11" ht="21.95" customHeight="1" x14ac:dyDescent="0.15">
      <c r="A35" s="263"/>
      <c r="B35" s="38" t="s">
        <v>43</v>
      </c>
      <c r="C35" s="39"/>
      <c r="D35" s="40">
        <v>450000</v>
      </c>
      <c r="E35" s="40">
        <v>99590</v>
      </c>
      <c r="F35" s="41">
        <v>99589</v>
      </c>
      <c r="G35" s="42"/>
      <c r="H35" s="43"/>
      <c r="I35" s="44">
        <v>426099</v>
      </c>
      <c r="J35" s="45">
        <f t="shared" si="4"/>
        <v>0.2337226794712027</v>
      </c>
    </row>
    <row r="36" spans="1:11" ht="21.95" customHeight="1" thickBot="1" x14ac:dyDescent="0.2">
      <c r="A36" s="263"/>
      <c r="B36" s="46" t="s">
        <v>44</v>
      </c>
      <c r="C36" s="47"/>
      <c r="D36" s="48">
        <v>20000</v>
      </c>
      <c r="E36" s="48">
        <v>20000</v>
      </c>
      <c r="F36" s="49">
        <v>4845</v>
      </c>
      <c r="G36" s="50"/>
      <c r="H36" s="51"/>
      <c r="I36" s="52">
        <v>4847</v>
      </c>
      <c r="J36" s="53">
        <f t="shared" si="4"/>
        <v>0.99958737363317518</v>
      </c>
    </row>
    <row r="37" spans="1:11" ht="28.5" customHeight="1" thickBot="1" x14ac:dyDescent="0.2">
      <c r="A37" s="264"/>
      <c r="B37" s="54" t="s">
        <v>45</v>
      </c>
      <c r="C37" s="55"/>
      <c r="D37" s="56">
        <f>SUM(D34:D36)+D33</f>
        <v>10964380</v>
      </c>
      <c r="E37" s="56">
        <f>SUM(E34:E36)+E33</f>
        <v>10675555</v>
      </c>
      <c r="F37" s="57">
        <f>SUM(F34:F36)+F33</f>
        <v>9848482</v>
      </c>
      <c r="G37" s="58">
        <f>IF(D37=0,0,F37/D37)</f>
        <v>0.89822516184225643</v>
      </c>
      <c r="H37" s="59">
        <f>D37-F37</f>
        <v>1115898</v>
      </c>
      <c r="I37" s="77">
        <f>SUM(I34:I36)+I33</f>
        <v>10349679</v>
      </c>
      <c r="J37" s="78">
        <f t="shared" si="4"/>
        <v>0.95157366716397673</v>
      </c>
    </row>
    <row r="38" spans="1:11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1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51729</v>
      </c>
      <c r="G39" s="84"/>
      <c r="H39" s="85"/>
      <c r="I39" s="86">
        <f>I15-I33</f>
        <v>331357</v>
      </c>
      <c r="J39" s="87">
        <f t="shared" si="4"/>
        <v>0.15611259155533155</v>
      </c>
      <c r="K39" s="129"/>
    </row>
    <row r="40" spans="1:11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1" ht="31.5" customHeight="1" x14ac:dyDescent="0.15">
      <c r="A41" s="270" t="s">
        <v>47</v>
      </c>
      <c r="B41" s="254"/>
      <c r="C41" s="271"/>
      <c r="D41" s="90"/>
      <c r="E41" s="90"/>
      <c r="F41" s="91">
        <f>F19-F37</f>
        <v>-52705</v>
      </c>
      <c r="G41" s="92"/>
      <c r="H41" s="93"/>
      <c r="I41" s="94">
        <f>I19-I37</f>
        <v>-99589</v>
      </c>
      <c r="J41" s="95">
        <f t="shared" si="4"/>
        <v>0.52922511522356885</v>
      </c>
    </row>
    <row r="42" spans="1:11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1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1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1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sheetProtection sheet="1"/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C1" zoomScale="85" zoomScaleNormal="75" zoomScaleSheetLayoutView="8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56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8187488</v>
      </c>
      <c r="E5" s="11">
        <v>8187488</v>
      </c>
      <c r="F5" s="12">
        <v>8092666</v>
      </c>
      <c r="G5" s="13">
        <f>IF(D5=0,0,F5/D5)</f>
        <v>0.98841867004873774</v>
      </c>
      <c r="H5" s="14">
        <f>F5-D5</f>
        <v>-94822</v>
      </c>
      <c r="I5" s="116">
        <v>8265613</v>
      </c>
      <c r="J5" s="117">
        <f>IF(I5=0,0,F5/I5)</f>
        <v>0.97907632501061925</v>
      </c>
    </row>
    <row r="6" spans="1:10" ht="21.95" customHeight="1" x14ac:dyDescent="0.15">
      <c r="A6" s="263"/>
      <c r="B6" s="266"/>
      <c r="C6" s="17" t="s">
        <v>13</v>
      </c>
      <c r="D6" s="18">
        <v>8815352</v>
      </c>
      <c r="E6" s="18">
        <v>8837356</v>
      </c>
      <c r="F6" s="19">
        <v>8888643</v>
      </c>
      <c r="G6" s="20">
        <f t="shared" ref="G6:G15" si="0">IF(D6=0,0,F6/D6)</f>
        <v>1.0083140185440127</v>
      </c>
      <c r="H6" s="21">
        <f t="shared" ref="H6:H15" si="1">F6-D6</f>
        <v>73291</v>
      </c>
      <c r="I6" s="118">
        <v>8625578</v>
      </c>
      <c r="J6" s="119">
        <f t="shared" ref="J6:J18" si="2">IF(I6=0,0,F6/I6)</f>
        <v>1.0304982460305849</v>
      </c>
    </row>
    <row r="7" spans="1:10" ht="21.95" customHeight="1" x14ac:dyDescent="0.15">
      <c r="A7" s="263"/>
      <c r="B7" s="266"/>
      <c r="C7" s="17" t="s">
        <v>14</v>
      </c>
      <c r="D7" s="18">
        <v>843404</v>
      </c>
      <c r="E7" s="18">
        <v>847550</v>
      </c>
      <c r="F7" s="19">
        <v>904866</v>
      </c>
      <c r="G7" s="20">
        <f t="shared" si="0"/>
        <v>1.0728737354814537</v>
      </c>
      <c r="H7" s="21">
        <f t="shared" si="1"/>
        <v>61462</v>
      </c>
      <c r="I7" s="118">
        <v>1162863</v>
      </c>
      <c r="J7" s="119">
        <f t="shared" si="2"/>
        <v>0.77813637548017267</v>
      </c>
    </row>
    <row r="8" spans="1:10" ht="21.95" customHeight="1" x14ac:dyDescent="0.15">
      <c r="A8" s="263"/>
      <c r="B8" s="266"/>
      <c r="C8" s="17" t="s">
        <v>15</v>
      </c>
      <c r="D8" s="18">
        <v>12915714</v>
      </c>
      <c r="E8" s="18">
        <v>12915714</v>
      </c>
      <c r="F8" s="19">
        <v>12919197</v>
      </c>
      <c r="G8" s="20">
        <f t="shared" si="0"/>
        <v>1.0002696715024815</v>
      </c>
      <c r="H8" s="21">
        <f t="shared" si="1"/>
        <v>3483</v>
      </c>
      <c r="I8" s="118">
        <v>13862754</v>
      </c>
      <c r="J8" s="119">
        <f t="shared" si="2"/>
        <v>0.93193581881349119</v>
      </c>
    </row>
    <row r="9" spans="1:10" ht="21.95" customHeight="1" x14ac:dyDescent="0.15">
      <c r="A9" s="263"/>
      <c r="B9" s="266"/>
      <c r="C9" s="17" t="s">
        <v>16</v>
      </c>
      <c r="D9" s="18">
        <v>2504499</v>
      </c>
      <c r="E9" s="18">
        <v>2504499</v>
      </c>
      <c r="F9" s="19">
        <v>2235946</v>
      </c>
      <c r="G9" s="20">
        <f t="shared" si="0"/>
        <v>0.89277176792643953</v>
      </c>
      <c r="H9" s="21">
        <f t="shared" si="1"/>
        <v>-268553</v>
      </c>
      <c r="I9" s="118">
        <v>2245426</v>
      </c>
      <c r="J9" s="119">
        <f t="shared" si="2"/>
        <v>0.99577808398050083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/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10753897</v>
      </c>
      <c r="E11" s="18">
        <v>10753897</v>
      </c>
      <c r="F11" s="19">
        <v>9969949</v>
      </c>
      <c r="G11" s="20">
        <f t="shared" si="0"/>
        <v>0.92710103137495181</v>
      </c>
      <c r="H11" s="21">
        <f t="shared" si="1"/>
        <v>-783948</v>
      </c>
      <c r="I11" s="118">
        <v>9643158</v>
      </c>
      <c r="J11" s="119">
        <f t="shared" si="2"/>
        <v>1.0338883797195897</v>
      </c>
    </row>
    <row r="12" spans="1:10" ht="21.95" customHeight="1" x14ac:dyDescent="0.15">
      <c r="A12" s="263"/>
      <c r="B12" s="266"/>
      <c r="C12" s="17" t="s">
        <v>19</v>
      </c>
      <c r="D12" s="18">
        <v>3647373</v>
      </c>
      <c r="E12" s="18">
        <v>3627180</v>
      </c>
      <c r="F12" s="19">
        <v>3281005</v>
      </c>
      <c r="G12" s="20">
        <f t="shared" si="0"/>
        <v>0.89955291109519098</v>
      </c>
      <c r="H12" s="21">
        <f t="shared" si="1"/>
        <v>-366368</v>
      </c>
      <c r="I12" s="118">
        <v>3579445</v>
      </c>
      <c r="J12" s="119">
        <f t="shared" si="2"/>
        <v>0.91662394589105289</v>
      </c>
    </row>
    <row r="13" spans="1:10" ht="21.95" customHeight="1" x14ac:dyDescent="0.15">
      <c r="A13" s="263"/>
      <c r="B13" s="266"/>
      <c r="C13" s="17" t="s">
        <v>20</v>
      </c>
      <c r="D13" s="18">
        <v>818550</v>
      </c>
      <c r="E13" s="18">
        <v>814632</v>
      </c>
      <c r="F13" s="19">
        <v>0</v>
      </c>
      <c r="G13" s="20">
        <f t="shared" si="0"/>
        <v>0</v>
      </c>
      <c r="H13" s="21">
        <f t="shared" si="1"/>
        <v>-818550</v>
      </c>
      <c r="I13" s="118">
        <v>523931</v>
      </c>
      <c r="J13" s="119">
        <f t="shared" si="2"/>
        <v>0</v>
      </c>
    </row>
    <row r="14" spans="1:10" ht="21.95" customHeight="1" x14ac:dyDescent="0.15">
      <c r="A14" s="263"/>
      <c r="B14" s="266"/>
      <c r="C14" s="24" t="s">
        <v>21</v>
      </c>
      <c r="D14" s="25">
        <v>85063</v>
      </c>
      <c r="E14" s="25">
        <v>85063</v>
      </c>
      <c r="F14" s="130">
        <v>95722</v>
      </c>
      <c r="G14" s="27">
        <f t="shared" si="0"/>
        <v>1.1253071253071254</v>
      </c>
      <c r="H14" s="28">
        <f t="shared" si="1"/>
        <v>10659</v>
      </c>
      <c r="I14" s="120">
        <v>91027</v>
      </c>
      <c r="J14" s="121">
        <f t="shared" si="2"/>
        <v>1.0515781032001494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48571340</v>
      </c>
      <c r="E15" s="32">
        <f>SUM(E5:E14)</f>
        <v>48573379</v>
      </c>
      <c r="F15" s="33">
        <f>SUM(F5:F14)</f>
        <v>46387994</v>
      </c>
      <c r="G15" s="34">
        <f t="shared" si="0"/>
        <v>0.9550486768534695</v>
      </c>
      <c r="H15" s="35">
        <f t="shared" si="1"/>
        <v>-2183346</v>
      </c>
      <c r="I15" s="36">
        <f>SUM(I5:I14)</f>
        <v>47999795</v>
      </c>
      <c r="J15" s="37">
        <f t="shared" si="2"/>
        <v>0.96642066908827418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0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300460</v>
      </c>
      <c r="F17" s="41">
        <v>300460</v>
      </c>
      <c r="G17" s="70"/>
      <c r="H17" s="71"/>
      <c r="I17" s="44">
        <v>166703</v>
      </c>
      <c r="J17" s="45">
        <f t="shared" si="2"/>
        <v>1.8023670839756933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48571340</v>
      </c>
      <c r="E19" s="56">
        <f>SUM(E16:E18)+E15</f>
        <v>48873839</v>
      </c>
      <c r="F19" s="57">
        <f>SUM(F16:F18)+F15</f>
        <v>46688454</v>
      </c>
      <c r="G19" s="58">
        <f>IF(D19=0,0,F19/D19)</f>
        <v>0.96123462931020642</v>
      </c>
      <c r="H19" s="59">
        <f>F19-D19</f>
        <v>-1882886</v>
      </c>
      <c r="I19" s="60">
        <f>SUM(I16:I18)+I15</f>
        <v>48166498</v>
      </c>
      <c r="J19" s="61">
        <f>IF(I19=0,0,F19/I19)</f>
        <v>0.96931385794333647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507374</v>
      </c>
      <c r="E23" s="11">
        <v>525499</v>
      </c>
      <c r="F23" s="12">
        <v>457873</v>
      </c>
      <c r="G23" s="13">
        <f t="shared" ref="G23:G32" si="3">IF(D23=0,0,F23/D23)</f>
        <v>0.90243686117144351</v>
      </c>
      <c r="H23" s="14">
        <f>D23-F23</f>
        <v>49501</v>
      </c>
      <c r="I23" s="116">
        <v>472601</v>
      </c>
      <c r="J23" s="117">
        <f t="shared" ref="J23:J43" si="4">IF(I23=0,0,F23/I23)</f>
        <v>0.96883629107852076</v>
      </c>
    </row>
    <row r="24" spans="1:10" ht="21.95" customHeight="1" x14ac:dyDescent="0.15">
      <c r="A24" s="263"/>
      <c r="B24" s="266"/>
      <c r="C24" s="17" t="s">
        <v>32</v>
      </c>
      <c r="D24" s="18">
        <v>29909923</v>
      </c>
      <c r="E24" s="18">
        <v>29909923</v>
      </c>
      <c r="F24" s="19">
        <v>28814309</v>
      </c>
      <c r="G24" s="20">
        <f t="shared" si="3"/>
        <v>0.96336954795905028</v>
      </c>
      <c r="H24" s="21">
        <f t="shared" ref="H24:H33" si="5">D24-F24</f>
        <v>1095614</v>
      </c>
      <c r="I24" s="118">
        <v>30056000</v>
      </c>
      <c r="J24" s="119">
        <f t="shared" si="4"/>
        <v>0.95868741682193237</v>
      </c>
    </row>
    <row r="25" spans="1:10" ht="21.95" customHeight="1" x14ac:dyDescent="0.15">
      <c r="A25" s="263"/>
      <c r="B25" s="266"/>
      <c r="C25" s="17" t="s">
        <v>33</v>
      </c>
      <c r="D25" s="18">
        <v>4687019</v>
      </c>
      <c r="E25" s="18">
        <v>4687372</v>
      </c>
      <c r="F25" s="19">
        <v>4687371</v>
      </c>
      <c r="G25" s="20">
        <f t="shared" si="3"/>
        <v>1.0000751010397013</v>
      </c>
      <c r="H25" s="21">
        <f t="shared" si="5"/>
        <v>-352</v>
      </c>
      <c r="I25" s="118">
        <v>4954260</v>
      </c>
      <c r="J25" s="119">
        <f t="shared" si="4"/>
        <v>0.94612939167504329</v>
      </c>
    </row>
    <row r="26" spans="1:10" ht="21.95" customHeight="1" x14ac:dyDescent="0.15">
      <c r="A26" s="263"/>
      <c r="B26" s="266"/>
      <c r="C26" s="17" t="s">
        <v>34</v>
      </c>
      <c r="D26" s="18">
        <v>2442</v>
      </c>
      <c r="E26" s="18">
        <v>3395</v>
      </c>
      <c r="F26" s="18">
        <v>3394</v>
      </c>
      <c r="G26" s="20">
        <f t="shared" si="3"/>
        <v>1.3898443898443897</v>
      </c>
      <c r="H26" s="21">
        <f t="shared" si="5"/>
        <v>-952</v>
      </c>
      <c r="I26" s="118">
        <v>3407</v>
      </c>
      <c r="J26" s="119">
        <f t="shared" si="4"/>
        <v>0.99618432638685062</v>
      </c>
    </row>
    <row r="27" spans="1:10" ht="21.95" customHeight="1" x14ac:dyDescent="0.15">
      <c r="A27" s="263"/>
      <c r="B27" s="266"/>
      <c r="C27" s="17" t="s">
        <v>35</v>
      </c>
      <c r="D27" s="18">
        <v>137</v>
      </c>
      <c r="E27" s="18">
        <v>137</v>
      </c>
      <c r="F27" s="19">
        <v>137</v>
      </c>
      <c r="G27" s="20">
        <f t="shared" si="3"/>
        <v>1</v>
      </c>
      <c r="H27" s="21">
        <f t="shared" si="5"/>
        <v>0</v>
      </c>
      <c r="I27" s="118">
        <v>174</v>
      </c>
      <c r="J27" s="119">
        <f t="shared" si="4"/>
        <v>0.78735632183908044</v>
      </c>
    </row>
    <row r="28" spans="1:10" ht="21.95" customHeight="1" x14ac:dyDescent="0.15">
      <c r="A28" s="263"/>
      <c r="B28" s="266"/>
      <c r="C28" s="17" t="s">
        <v>36</v>
      </c>
      <c r="D28" s="18">
        <v>1497540</v>
      </c>
      <c r="E28" s="18">
        <v>1494722</v>
      </c>
      <c r="F28" s="18">
        <v>1494721</v>
      </c>
      <c r="G28" s="20">
        <f t="shared" si="3"/>
        <v>0.99811757949704183</v>
      </c>
      <c r="H28" s="21">
        <f t="shared" si="5"/>
        <v>2819</v>
      </c>
      <c r="I28" s="118">
        <v>1521263</v>
      </c>
      <c r="J28" s="119">
        <f t="shared" si="4"/>
        <v>0.98255265526079316</v>
      </c>
    </row>
    <row r="29" spans="1:10" ht="21.95" customHeight="1" x14ac:dyDescent="0.15">
      <c r="A29" s="263"/>
      <c r="B29" s="266"/>
      <c r="C29" s="17" t="s">
        <v>37</v>
      </c>
      <c r="D29" s="18">
        <v>11254286</v>
      </c>
      <c r="E29" s="18">
        <v>11254286</v>
      </c>
      <c r="F29" s="19">
        <v>10161097</v>
      </c>
      <c r="G29" s="20">
        <f t="shared" si="3"/>
        <v>0.90286465085390577</v>
      </c>
      <c r="H29" s="21">
        <f t="shared" si="5"/>
        <v>1093189</v>
      </c>
      <c r="I29" s="118">
        <v>10156226</v>
      </c>
      <c r="J29" s="119">
        <f t="shared" si="4"/>
        <v>1.0004796072871951</v>
      </c>
    </row>
    <row r="30" spans="1:10" ht="21.95" customHeight="1" x14ac:dyDescent="0.15">
      <c r="A30" s="263"/>
      <c r="B30" s="266"/>
      <c r="C30" s="17" t="s">
        <v>38</v>
      </c>
      <c r="D30" s="18">
        <v>373694</v>
      </c>
      <c r="E30" s="18">
        <v>368987</v>
      </c>
      <c r="F30" s="19">
        <v>336161</v>
      </c>
      <c r="G30" s="20">
        <f t="shared" si="3"/>
        <v>0.89956220865199865</v>
      </c>
      <c r="H30" s="21">
        <f t="shared" si="5"/>
        <v>37533</v>
      </c>
      <c r="I30" s="118">
        <v>359357</v>
      </c>
      <c r="J30" s="119">
        <f t="shared" si="4"/>
        <v>0.93545137565151093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64902</v>
      </c>
      <c r="E32" s="18">
        <v>629418</v>
      </c>
      <c r="F32" s="19">
        <v>249863</v>
      </c>
      <c r="G32" s="20">
        <f t="shared" si="3"/>
        <v>3.8498505438969524</v>
      </c>
      <c r="H32" s="21">
        <f t="shared" si="5"/>
        <v>-184961</v>
      </c>
      <c r="I32" s="118">
        <v>342750</v>
      </c>
      <c r="J32" s="119">
        <f t="shared" si="4"/>
        <v>0.72899489423778263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48297317</v>
      </c>
      <c r="E33" s="32">
        <f>SUM(E23:E32)</f>
        <v>48873739</v>
      </c>
      <c r="F33" s="33">
        <f>SUM(F23:F32)</f>
        <v>46204926</v>
      </c>
      <c r="G33" s="34">
        <f>IF(D33=0,0,F33/D33)</f>
        <v>0.95667686882068415</v>
      </c>
      <c r="H33" s="35">
        <f t="shared" si="5"/>
        <v>2092391</v>
      </c>
      <c r="I33" s="36">
        <f>SUM(I23:I32)</f>
        <v>47866038</v>
      </c>
      <c r="J33" s="37">
        <f t="shared" si="4"/>
        <v>0.96529664728047893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/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273923</v>
      </c>
      <c r="E35" s="40">
        <v>0</v>
      </c>
      <c r="F35" s="41">
        <v>0</v>
      </c>
      <c r="G35" s="42"/>
      <c r="H35" s="43"/>
      <c r="I35" s="44"/>
      <c r="J35" s="45">
        <f t="shared" si="4"/>
        <v>0</v>
      </c>
    </row>
    <row r="36" spans="1:10" ht="21.95" customHeight="1" thickBot="1" x14ac:dyDescent="0.2">
      <c r="A36" s="263"/>
      <c r="B36" s="46" t="s">
        <v>44</v>
      </c>
      <c r="C36" s="47"/>
      <c r="D36" s="48">
        <v>100</v>
      </c>
      <c r="E36" s="48">
        <v>100</v>
      </c>
      <c r="F36" s="49">
        <v>0</v>
      </c>
      <c r="G36" s="50"/>
      <c r="H36" s="51"/>
      <c r="I36" s="52"/>
      <c r="J36" s="53">
        <f t="shared" si="4"/>
        <v>0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48571340</v>
      </c>
      <c r="E37" s="56">
        <f>SUM(E34:E36)+E33</f>
        <v>48873839</v>
      </c>
      <c r="F37" s="57">
        <f>SUM(F34:F36)+F33</f>
        <v>46204926</v>
      </c>
      <c r="G37" s="131">
        <f>IF(D37=0,0,F37/D37)</f>
        <v>0.95127962292166535</v>
      </c>
      <c r="H37" s="59">
        <f>D37-F37</f>
        <v>2366414</v>
      </c>
      <c r="I37" s="132">
        <f>SUM(I34:I36)+I33</f>
        <v>47866038</v>
      </c>
      <c r="J37" s="78">
        <f t="shared" si="4"/>
        <v>0.96529664728047893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82"/>
      <c r="E39" s="123"/>
      <c r="F39" s="83">
        <f>F15-F33</f>
        <v>183068</v>
      </c>
      <c r="G39" s="84"/>
      <c r="H39" s="85"/>
      <c r="I39" s="86">
        <f>I15-I33</f>
        <v>133757</v>
      </c>
      <c r="J39" s="87">
        <f t="shared" si="4"/>
        <v>1.3686610794201426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483528</v>
      </c>
      <c r="G41" s="92"/>
      <c r="H41" s="93"/>
      <c r="I41" s="94">
        <f>I19-I37</f>
        <v>300460</v>
      </c>
      <c r="J41" s="95">
        <f t="shared" si="4"/>
        <v>1.6092924182919524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2">
        <v>0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topLeftCell="C1" zoomScale="85" zoomScaleNormal="75" zoomScaleSheetLayoutView="85" workbookViewId="0">
      <selection activeCell="O9" sqref="O9"/>
    </sheetView>
  </sheetViews>
  <sheetFormatPr defaultRowHeight="13.5" x14ac:dyDescent="0.15"/>
  <cols>
    <col min="1" max="1" width="5.125" style="1" customWidth="1"/>
    <col min="2" max="2" width="3.75" style="1" customWidth="1"/>
    <col min="3" max="3" width="20.75" style="1" customWidth="1"/>
    <col min="4" max="5" width="11.25" style="2" customWidth="1"/>
    <col min="6" max="6" width="10.875" style="2" customWidth="1"/>
    <col min="7" max="7" width="7.125" style="2" customWidth="1"/>
    <col min="8" max="8" width="11.875" style="2" customWidth="1"/>
    <col min="9" max="9" width="10.5" style="2" customWidth="1"/>
    <col min="10" max="10" width="6.875" style="2" customWidth="1"/>
    <col min="11" max="16384" width="9" style="1"/>
  </cols>
  <sheetData>
    <row r="1" spans="1:10" ht="17.25" customHeight="1" x14ac:dyDescent="0.15">
      <c r="A1" s="113" t="str">
        <f>'01 大阪市'!A1</f>
        <v>○国民健康保険財政の予算決算状況【平成28年度】</v>
      </c>
    </row>
    <row r="2" spans="1:10" ht="14.25" thickBot="1" x14ac:dyDescent="0.2">
      <c r="B2" s="3" t="s">
        <v>57</v>
      </c>
      <c r="F2" s="4"/>
      <c r="G2" s="4"/>
      <c r="H2" s="4"/>
      <c r="I2" s="4"/>
      <c r="J2" s="4" t="s">
        <v>1</v>
      </c>
    </row>
    <row r="3" spans="1:10" ht="19.5" customHeight="1" x14ac:dyDescent="0.15">
      <c r="A3" s="253" t="s">
        <v>2</v>
      </c>
      <c r="B3" s="254"/>
      <c r="C3" s="254"/>
      <c r="D3" s="257" t="str">
        <f>'01 大阪市'!D3:H3</f>
        <v>平成28年度</v>
      </c>
      <c r="E3" s="273"/>
      <c r="F3" s="273"/>
      <c r="G3" s="273"/>
      <c r="H3" s="274"/>
      <c r="I3" s="114" t="str">
        <f>'01 大阪市'!I3</f>
        <v>平成27年度</v>
      </c>
      <c r="J3" s="260" t="s">
        <v>3</v>
      </c>
    </row>
    <row r="4" spans="1:10" ht="28.5" customHeight="1" thickBot="1" x14ac:dyDescent="0.2">
      <c r="A4" s="255"/>
      <c r="B4" s="256"/>
      <c r="C4" s="256"/>
      <c r="D4" s="6" t="s">
        <v>4</v>
      </c>
      <c r="E4" s="7" t="s">
        <v>5</v>
      </c>
      <c r="F4" s="8" t="s">
        <v>6</v>
      </c>
      <c r="G4" s="6" t="s">
        <v>7</v>
      </c>
      <c r="H4" s="9" t="s">
        <v>8</v>
      </c>
      <c r="I4" s="115" t="s">
        <v>9</v>
      </c>
      <c r="J4" s="261"/>
    </row>
    <row r="5" spans="1:10" ht="21.95" customHeight="1" x14ac:dyDescent="0.15">
      <c r="A5" s="262" t="s">
        <v>10</v>
      </c>
      <c r="B5" s="265" t="s">
        <v>11</v>
      </c>
      <c r="C5" s="10" t="s">
        <v>12</v>
      </c>
      <c r="D5" s="11">
        <v>1951107</v>
      </c>
      <c r="E5" s="11">
        <v>1951107</v>
      </c>
      <c r="F5" s="12">
        <v>1839478</v>
      </c>
      <c r="G5" s="13">
        <f>IF(D5=0,0,F5/D5)</f>
        <v>0.94278683844607192</v>
      </c>
      <c r="H5" s="14">
        <f>F5-D5</f>
        <v>-111629</v>
      </c>
      <c r="I5" s="116">
        <v>1833881</v>
      </c>
      <c r="J5" s="117">
        <f>IF(I5=0,0,F5/I5)</f>
        <v>1.0030519973760565</v>
      </c>
    </row>
    <row r="6" spans="1:10" ht="21.95" customHeight="1" x14ac:dyDescent="0.15">
      <c r="A6" s="263"/>
      <c r="B6" s="266"/>
      <c r="C6" s="17" t="s">
        <v>13</v>
      </c>
      <c r="D6" s="18">
        <v>2507102</v>
      </c>
      <c r="E6" s="18">
        <v>2534325</v>
      </c>
      <c r="F6" s="19">
        <v>2702903</v>
      </c>
      <c r="G6" s="20">
        <f t="shared" ref="G6:G15" si="0">IF(D6=0,0,F6/D6)</f>
        <v>1.0780985376741752</v>
      </c>
      <c r="H6" s="21">
        <f t="shared" ref="H6:H15" si="1">F6-D6</f>
        <v>195801</v>
      </c>
      <c r="I6" s="118">
        <v>2755007</v>
      </c>
      <c r="J6" s="119">
        <f t="shared" ref="J6:J18" si="2">IF(I6=0,0,F6/I6)</f>
        <v>0.98108752536744914</v>
      </c>
    </row>
    <row r="7" spans="1:10" ht="21.95" customHeight="1" x14ac:dyDescent="0.15">
      <c r="A7" s="263"/>
      <c r="B7" s="266"/>
      <c r="C7" s="17" t="s">
        <v>14</v>
      </c>
      <c r="D7" s="18">
        <v>218128</v>
      </c>
      <c r="E7" s="18">
        <v>243056</v>
      </c>
      <c r="F7" s="19">
        <v>245015</v>
      </c>
      <c r="G7" s="20">
        <f t="shared" si="0"/>
        <v>1.1232624880803932</v>
      </c>
      <c r="H7" s="21">
        <f t="shared" si="1"/>
        <v>26887</v>
      </c>
      <c r="I7" s="118">
        <v>286981</v>
      </c>
      <c r="J7" s="119">
        <f t="shared" si="2"/>
        <v>0.85376732257536214</v>
      </c>
    </row>
    <row r="8" spans="1:10" ht="21.95" customHeight="1" x14ac:dyDescent="0.15">
      <c r="A8" s="263"/>
      <c r="B8" s="266"/>
      <c r="C8" s="17" t="s">
        <v>15</v>
      </c>
      <c r="D8" s="18">
        <v>2528822</v>
      </c>
      <c r="E8" s="18">
        <v>2531901</v>
      </c>
      <c r="F8" s="19">
        <v>2528769</v>
      </c>
      <c r="G8" s="20">
        <f t="shared" si="0"/>
        <v>0.99997904162491469</v>
      </c>
      <c r="H8" s="21">
        <f t="shared" si="1"/>
        <v>-53</v>
      </c>
      <c r="I8" s="118">
        <v>2372802</v>
      </c>
      <c r="J8" s="119">
        <f t="shared" si="2"/>
        <v>1.0657311482374003</v>
      </c>
    </row>
    <row r="9" spans="1:10" ht="21.95" customHeight="1" x14ac:dyDescent="0.15">
      <c r="A9" s="263"/>
      <c r="B9" s="266"/>
      <c r="C9" s="17" t="s">
        <v>16</v>
      </c>
      <c r="D9" s="18">
        <v>705211</v>
      </c>
      <c r="E9" s="18">
        <v>705211</v>
      </c>
      <c r="F9" s="19">
        <v>578540</v>
      </c>
      <c r="G9" s="20">
        <f t="shared" si="0"/>
        <v>0.82037858172943989</v>
      </c>
      <c r="H9" s="21">
        <f t="shared" si="1"/>
        <v>-126671</v>
      </c>
      <c r="I9" s="118">
        <v>534851</v>
      </c>
      <c r="J9" s="119">
        <f t="shared" si="2"/>
        <v>1.0816844317389329</v>
      </c>
    </row>
    <row r="10" spans="1:10" ht="21.95" customHeight="1" x14ac:dyDescent="0.15">
      <c r="A10" s="263"/>
      <c r="B10" s="266"/>
      <c r="C10" s="17" t="s">
        <v>17</v>
      </c>
      <c r="D10" s="18">
        <v>0</v>
      </c>
      <c r="E10" s="18">
        <v>0</v>
      </c>
      <c r="F10" s="19">
        <v>0</v>
      </c>
      <c r="G10" s="20">
        <f t="shared" si="0"/>
        <v>0</v>
      </c>
      <c r="H10" s="21">
        <f t="shared" si="1"/>
        <v>0</v>
      </c>
      <c r="I10" s="118"/>
      <c r="J10" s="119">
        <f t="shared" si="2"/>
        <v>0</v>
      </c>
    </row>
    <row r="11" spans="1:10" ht="21.95" customHeight="1" x14ac:dyDescent="0.15">
      <c r="A11" s="263"/>
      <c r="B11" s="266"/>
      <c r="C11" s="17" t="s">
        <v>18</v>
      </c>
      <c r="D11" s="18">
        <v>2847281</v>
      </c>
      <c r="E11" s="18">
        <v>2858526</v>
      </c>
      <c r="F11" s="19">
        <v>2684134</v>
      </c>
      <c r="G11" s="20">
        <f t="shared" si="0"/>
        <v>0.94270077312355194</v>
      </c>
      <c r="H11" s="21">
        <f t="shared" si="1"/>
        <v>-163147</v>
      </c>
      <c r="I11" s="118">
        <v>2673687</v>
      </c>
      <c r="J11" s="119">
        <f t="shared" si="2"/>
        <v>1.0039073384431312</v>
      </c>
    </row>
    <row r="12" spans="1:10" ht="21.95" customHeight="1" x14ac:dyDescent="0.15">
      <c r="A12" s="263"/>
      <c r="B12" s="266"/>
      <c r="C12" s="17" t="s">
        <v>19</v>
      </c>
      <c r="D12" s="18">
        <v>865041</v>
      </c>
      <c r="E12" s="18">
        <v>888812</v>
      </c>
      <c r="F12" s="19">
        <v>859002</v>
      </c>
      <c r="G12" s="20">
        <f t="shared" si="0"/>
        <v>0.99301882800930819</v>
      </c>
      <c r="H12" s="21">
        <f t="shared" si="1"/>
        <v>-6039</v>
      </c>
      <c r="I12" s="118">
        <v>823157</v>
      </c>
      <c r="J12" s="119">
        <f t="shared" si="2"/>
        <v>1.0435457634448835</v>
      </c>
    </row>
    <row r="13" spans="1:10" ht="21.95" customHeight="1" x14ac:dyDescent="0.15">
      <c r="A13" s="263"/>
      <c r="B13" s="266"/>
      <c r="C13" s="17" t="s">
        <v>20</v>
      </c>
      <c r="D13" s="18">
        <v>1361</v>
      </c>
      <c r="E13" s="18">
        <v>4277</v>
      </c>
      <c r="F13" s="19">
        <v>4222</v>
      </c>
      <c r="G13" s="20">
        <f t="shared" si="0"/>
        <v>3.1021307861866276</v>
      </c>
      <c r="H13" s="21">
        <f t="shared" si="1"/>
        <v>2861</v>
      </c>
      <c r="I13" s="118">
        <v>5476</v>
      </c>
      <c r="J13" s="119">
        <f t="shared" si="2"/>
        <v>0.77100073046018991</v>
      </c>
    </row>
    <row r="14" spans="1:10" ht="21.95" customHeight="1" x14ac:dyDescent="0.15">
      <c r="A14" s="263"/>
      <c r="B14" s="266"/>
      <c r="C14" s="24" t="s">
        <v>21</v>
      </c>
      <c r="D14" s="25">
        <v>353462</v>
      </c>
      <c r="E14" s="25">
        <v>353462</v>
      </c>
      <c r="F14" s="26">
        <v>17656</v>
      </c>
      <c r="G14" s="27">
        <f t="shared" si="0"/>
        <v>4.9951621390701119E-2</v>
      </c>
      <c r="H14" s="28">
        <f t="shared" si="1"/>
        <v>-335806</v>
      </c>
      <c r="I14" s="120">
        <v>19551</v>
      </c>
      <c r="J14" s="121">
        <f t="shared" si="2"/>
        <v>0.90307401155951106</v>
      </c>
    </row>
    <row r="15" spans="1:10" ht="28.5" customHeight="1" x14ac:dyDescent="0.15">
      <c r="A15" s="263"/>
      <c r="B15" s="267"/>
      <c r="C15" s="31" t="s">
        <v>22</v>
      </c>
      <c r="D15" s="32">
        <f>SUM(D5:D14)</f>
        <v>11977515</v>
      </c>
      <c r="E15" s="32">
        <f>SUM(E5:E14)</f>
        <v>12070677</v>
      </c>
      <c r="F15" s="33">
        <f>SUM(F5:F14)</f>
        <v>11459719</v>
      </c>
      <c r="G15" s="34">
        <f t="shared" si="0"/>
        <v>0.95676932986516816</v>
      </c>
      <c r="H15" s="35">
        <f t="shared" si="1"/>
        <v>-517796</v>
      </c>
      <c r="I15" s="36">
        <f>SUM(I5:I14)</f>
        <v>11305393</v>
      </c>
      <c r="J15" s="37">
        <f t="shared" si="2"/>
        <v>1.0136506532767149</v>
      </c>
    </row>
    <row r="16" spans="1:10" ht="21.95" customHeight="1" x14ac:dyDescent="0.15">
      <c r="A16" s="263"/>
      <c r="B16" s="38" t="s">
        <v>23</v>
      </c>
      <c r="C16" s="39"/>
      <c r="D16" s="40">
        <v>0</v>
      </c>
      <c r="E16" s="40">
        <v>0</v>
      </c>
      <c r="F16" s="41">
        <v>0</v>
      </c>
      <c r="G16" s="70"/>
      <c r="H16" s="71"/>
      <c r="I16" s="44">
        <v>429019</v>
      </c>
      <c r="J16" s="45">
        <f t="shared" si="2"/>
        <v>0</v>
      </c>
    </row>
    <row r="17" spans="1:10" ht="21.95" customHeight="1" x14ac:dyDescent="0.15">
      <c r="A17" s="263"/>
      <c r="B17" s="38" t="s">
        <v>24</v>
      </c>
      <c r="C17" s="39"/>
      <c r="D17" s="40">
        <v>0</v>
      </c>
      <c r="E17" s="40">
        <v>5199</v>
      </c>
      <c r="F17" s="41">
        <v>5199</v>
      </c>
      <c r="G17" s="70"/>
      <c r="H17" s="71"/>
      <c r="I17" s="44">
        <v>7029</v>
      </c>
      <c r="J17" s="45">
        <f t="shared" si="2"/>
        <v>0.73965002134016222</v>
      </c>
    </row>
    <row r="18" spans="1:10" ht="21.95" customHeight="1" thickBot="1" x14ac:dyDescent="0.2">
      <c r="A18" s="263"/>
      <c r="B18" s="46" t="s">
        <v>25</v>
      </c>
      <c r="C18" s="47"/>
      <c r="D18" s="48">
        <v>0</v>
      </c>
      <c r="E18" s="48">
        <v>0</v>
      </c>
      <c r="F18" s="49">
        <v>0</v>
      </c>
      <c r="G18" s="74"/>
      <c r="H18" s="75"/>
      <c r="I18" s="52">
        <v>0</v>
      </c>
      <c r="J18" s="53">
        <f t="shared" si="2"/>
        <v>0</v>
      </c>
    </row>
    <row r="19" spans="1:10" ht="28.5" customHeight="1" thickBot="1" x14ac:dyDescent="0.2">
      <c r="A19" s="264"/>
      <c r="B19" s="54" t="s">
        <v>26</v>
      </c>
      <c r="C19" s="55"/>
      <c r="D19" s="56">
        <f>SUM(D16:D18)+D15</f>
        <v>11977515</v>
      </c>
      <c r="E19" s="56">
        <f>SUM(E16:E18)+E15</f>
        <v>12075876</v>
      </c>
      <c r="F19" s="57">
        <f>SUM(F16:F18)+F15</f>
        <v>11464918</v>
      </c>
      <c r="G19" s="58">
        <f>IF(D19=0,0,F19/D19)</f>
        <v>0.95720339319132552</v>
      </c>
      <c r="H19" s="59">
        <f>F19-D19</f>
        <v>-512597</v>
      </c>
      <c r="I19" s="60">
        <f>SUM(I16:I18)+I15</f>
        <v>11741441</v>
      </c>
      <c r="J19" s="61">
        <f>IF(I19=0,0,F19/I19)</f>
        <v>0.9764489724898332</v>
      </c>
    </row>
    <row r="20" spans="1:10" ht="15" customHeight="1" thickBot="1" x14ac:dyDescent="0.2">
      <c r="A20" s="62"/>
      <c r="B20" s="63"/>
      <c r="C20" s="63"/>
      <c r="D20" s="64"/>
      <c r="E20" s="64"/>
      <c r="F20" s="64"/>
      <c r="G20" s="65"/>
      <c r="H20" s="66"/>
      <c r="I20" s="64"/>
      <c r="J20" s="65"/>
    </row>
    <row r="21" spans="1:10" ht="21" customHeight="1" x14ac:dyDescent="0.15">
      <c r="A21" s="253" t="s">
        <v>2</v>
      </c>
      <c r="B21" s="254"/>
      <c r="C21" s="254"/>
      <c r="D21" s="257" t="str">
        <f>'01 大阪市'!D21:H21</f>
        <v>平成28年度</v>
      </c>
      <c r="E21" s="273"/>
      <c r="F21" s="273"/>
      <c r="G21" s="273"/>
      <c r="H21" s="274"/>
      <c r="I21" s="114" t="str">
        <f>'01 大阪市'!I21</f>
        <v>平成27年度</v>
      </c>
      <c r="J21" s="260" t="s">
        <v>3</v>
      </c>
    </row>
    <row r="22" spans="1:10" ht="28.5" customHeight="1" thickBot="1" x14ac:dyDescent="0.2">
      <c r="A22" s="255"/>
      <c r="B22" s="256"/>
      <c r="C22" s="256"/>
      <c r="D22" s="6" t="s">
        <v>4</v>
      </c>
      <c r="E22" s="7" t="s">
        <v>5</v>
      </c>
      <c r="F22" s="8" t="s">
        <v>6</v>
      </c>
      <c r="G22" s="6" t="s">
        <v>27</v>
      </c>
      <c r="H22" s="9" t="s">
        <v>28</v>
      </c>
      <c r="I22" s="115" t="s">
        <v>9</v>
      </c>
      <c r="J22" s="261"/>
    </row>
    <row r="23" spans="1:10" ht="21.95" customHeight="1" x14ac:dyDescent="0.15">
      <c r="A23" s="263" t="s">
        <v>29</v>
      </c>
      <c r="B23" s="265" t="s">
        <v>30</v>
      </c>
      <c r="C23" s="10" t="s">
        <v>31</v>
      </c>
      <c r="D23" s="11">
        <v>181449</v>
      </c>
      <c r="E23" s="11">
        <v>184365</v>
      </c>
      <c r="F23" s="12">
        <v>164915</v>
      </c>
      <c r="G23" s="13">
        <f t="shared" ref="G23:G32" si="3">IF(D23=0,0,F23/D23)</f>
        <v>0.90887797673175386</v>
      </c>
      <c r="H23" s="14">
        <f>D23-F23</f>
        <v>16534</v>
      </c>
      <c r="I23" s="116">
        <v>162279</v>
      </c>
      <c r="J23" s="117">
        <f t="shared" ref="J23:J43" si="4">IF(I23=0,0,F23/I23)</f>
        <v>1.0162436297980639</v>
      </c>
    </row>
    <row r="24" spans="1:10" ht="21.95" customHeight="1" x14ac:dyDescent="0.15">
      <c r="A24" s="263"/>
      <c r="B24" s="266"/>
      <c r="C24" s="17" t="s">
        <v>32</v>
      </c>
      <c r="D24" s="18">
        <v>7282836</v>
      </c>
      <c r="E24" s="18">
        <v>7310836</v>
      </c>
      <c r="F24" s="19">
        <v>6961405</v>
      </c>
      <c r="G24" s="20">
        <f t="shared" si="3"/>
        <v>0.95586458352213344</v>
      </c>
      <c r="H24" s="21">
        <f t="shared" ref="H24:H33" si="5">D24-F24</f>
        <v>321431</v>
      </c>
      <c r="I24" s="118">
        <v>7170525</v>
      </c>
      <c r="J24" s="119">
        <f t="shared" si="4"/>
        <v>0.97083616611057066</v>
      </c>
    </row>
    <row r="25" spans="1:10" ht="21.95" customHeight="1" x14ac:dyDescent="0.15">
      <c r="A25" s="263"/>
      <c r="B25" s="266"/>
      <c r="C25" s="17" t="s">
        <v>33</v>
      </c>
      <c r="D25" s="18">
        <v>1188664</v>
      </c>
      <c r="E25" s="18">
        <v>1192835</v>
      </c>
      <c r="F25" s="19">
        <v>1188659</v>
      </c>
      <c r="G25" s="20">
        <f t="shared" si="3"/>
        <v>0.99999579359684487</v>
      </c>
      <c r="H25" s="21">
        <f t="shared" si="5"/>
        <v>5</v>
      </c>
      <c r="I25" s="118">
        <v>1234323</v>
      </c>
      <c r="J25" s="119">
        <f t="shared" si="4"/>
        <v>0.96300482126639464</v>
      </c>
    </row>
    <row r="26" spans="1:10" ht="21.95" customHeight="1" x14ac:dyDescent="0.15">
      <c r="A26" s="263"/>
      <c r="B26" s="266"/>
      <c r="C26" s="17" t="s">
        <v>34</v>
      </c>
      <c r="D26" s="18">
        <v>717</v>
      </c>
      <c r="E26" s="18">
        <v>873</v>
      </c>
      <c r="F26" s="19">
        <v>871</v>
      </c>
      <c r="G26" s="20">
        <f t="shared" si="3"/>
        <v>1.2147838214783822</v>
      </c>
      <c r="H26" s="21">
        <f t="shared" si="5"/>
        <v>-154</v>
      </c>
      <c r="I26" s="118">
        <v>853</v>
      </c>
      <c r="J26" s="119">
        <f t="shared" si="4"/>
        <v>1.0211019929660023</v>
      </c>
    </row>
    <row r="27" spans="1:10" ht="21.95" customHeight="1" x14ac:dyDescent="0.15">
      <c r="A27" s="263"/>
      <c r="B27" s="266"/>
      <c r="C27" s="17" t="s">
        <v>35</v>
      </c>
      <c r="D27" s="18">
        <v>68</v>
      </c>
      <c r="E27" s="18">
        <v>68</v>
      </c>
      <c r="F27" s="19">
        <v>34</v>
      </c>
      <c r="G27" s="20">
        <f t="shared" si="3"/>
        <v>0.5</v>
      </c>
      <c r="H27" s="21">
        <f t="shared" si="5"/>
        <v>34</v>
      </c>
      <c r="I27" s="118">
        <v>44</v>
      </c>
      <c r="J27" s="119">
        <f t="shared" si="4"/>
        <v>0.77272727272727271</v>
      </c>
    </row>
    <row r="28" spans="1:10" ht="21.95" customHeight="1" x14ac:dyDescent="0.15">
      <c r="A28" s="263"/>
      <c r="B28" s="266"/>
      <c r="C28" s="17" t="s">
        <v>36</v>
      </c>
      <c r="D28" s="18">
        <v>449856</v>
      </c>
      <c r="E28" s="19">
        <v>449856</v>
      </c>
      <c r="F28" s="19">
        <v>446998</v>
      </c>
      <c r="G28" s="20">
        <f t="shared" si="3"/>
        <v>0.99364685588277135</v>
      </c>
      <c r="H28" s="21">
        <f t="shared" si="5"/>
        <v>2858</v>
      </c>
      <c r="I28" s="118">
        <v>470416</v>
      </c>
      <c r="J28" s="119">
        <f t="shared" si="4"/>
        <v>0.95021852998197343</v>
      </c>
    </row>
    <row r="29" spans="1:10" ht="21.95" customHeight="1" x14ac:dyDescent="0.15">
      <c r="A29" s="263"/>
      <c r="B29" s="266"/>
      <c r="C29" s="17" t="s">
        <v>37</v>
      </c>
      <c r="D29" s="18">
        <v>2769603</v>
      </c>
      <c r="E29" s="18">
        <v>2780848</v>
      </c>
      <c r="F29" s="19">
        <v>2498467</v>
      </c>
      <c r="G29" s="20">
        <f t="shared" si="3"/>
        <v>0.902102936774693</v>
      </c>
      <c r="H29" s="21">
        <f t="shared" si="5"/>
        <v>271136</v>
      </c>
      <c r="I29" s="118">
        <v>2515280</v>
      </c>
      <c r="J29" s="119">
        <f t="shared" si="4"/>
        <v>0.99331565471836136</v>
      </c>
    </row>
    <row r="30" spans="1:10" ht="21.95" customHeight="1" x14ac:dyDescent="0.15">
      <c r="A30" s="263"/>
      <c r="B30" s="266"/>
      <c r="C30" s="17" t="s">
        <v>38</v>
      </c>
      <c r="D30" s="18">
        <v>71731</v>
      </c>
      <c r="E30" s="18">
        <v>71731</v>
      </c>
      <c r="F30" s="19">
        <v>62558</v>
      </c>
      <c r="G30" s="20">
        <f t="shared" si="3"/>
        <v>0.87211944626451599</v>
      </c>
      <c r="H30" s="21">
        <f t="shared" si="5"/>
        <v>9173</v>
      </c>
      <c r="I30" s="118">
        <v>59844</v>
      </c>
      <c r="J30" s="119">
        <f t="shared" si="4"/>
        <v>1.0453512465744268</v>
      </c>
    </row>
    <row r="31" spans="1:10" ht="21.95" customHeight="1" x14ac:dyDescent="0.15">
      <c r="A31" s="263"/>
      <c r="B31" s="266"/>
      <c r="C31" s="17" t="s">
        <v>39</v>
      </c>
      <c r="D31" s="18">
        <v>0</v>
      </c>
      <c r="E31" s="18">
        <v>0</v>
      </c>
      <c r="F31" s="19">
        <v>0</v>
      </c>
      <c r="G31" s="20">
        <f t="shared" si="3"/>
        <v>0</v>
      </c>
      <c r="H31" s="21">
        <f t="shared" si="5"/>
        <v>0</v>
      </c>
      <c r="I31" s="118">
        <v>0</v>
      </c>
      <c r="J31" s="119">
        <f t="shared" si="4"/>
        <v>0</v>
      </c>
    </row>
    <row r="32" spans="1:10" ht="21.95" customHeight="1" x14ac:dyDescent="0.15">
      <c r="A32" s="263"/>
      <c r="B32" s="266"/>
      <c r="C32" s="17" t="s">
        <v>40</v>
      </c>
      <c r="D32" s="18">
        <v>28591</v>
      </c>
      <c r="E32" s="18">
        <v>56693</v>
      </c>
      <c r="F32" s="19">
        <v>34596</v>
      </c>
      <c r="G32" s="20">
        <f t="shared" si="3"/>
        <v>1.2100311286768564</v>
      </c>
      <c r="H32" s="21">
        <f t="shared" si="5"/>
        <v>-6005</v>
      </c>
      <c r="I32" s="118">
        <v>122679</v>
      </c>
      <c r="J32" s="119">
        <f t="shared" si="4"/>
        <v>0.28200425500696941</v>
      </c>
    </row>
    <row r="33" spans="1:10" ht="30" customHeight="1" x14ac:dyDescent="0.15">
      <c r="A33" s="263"/>
      <c r="B33" s="267"/>
      <c r="C33" s="31" t="s">
        <v>41</v>
      </c>
      <c r="D33" s="32">
        <f>SUM(D23:D32)</f>
        <v>11973515</v>
      </c>
      <c r="E33" s="32">
        <f>SUM(E23:E32)</f>
        <v>12048105</v>
      </c>
      <c r="F33" s="33">
        <f>SUM(F23:F32)</f>
        <v>11358503</v>
      </c>
      <c r="G33" s="34">
        <f>IF(D33=0,0,F33/D33)</f>
        <v>0.94863563456512145</v>
      </c>
      <c r="H33" s="35">
        <f t="shared" si="5"/>
        <v>615012</v>
      </c>
      <c r="I33" s="36">
        <f>SUM(I23:I32)</f>
        <v>11736243</v>
      </c>
      <c r="J33" s="37">
        <f t="shared" si="4"/>
        <v>0.96781423152196155</v>
      </c>
    </row>
    <row r="34" spans="1:10" ht="21.95" customHeight="1" x14ac:dyDescent="0.15">
      <c r="A34" s="263"/>
      <c r="B34" s="38" t="s">
        <v>42</v>
      </c>
      <c r="C34" s="24"/>
      <c r="D34" s="25">
        <v>0</v>
      </c>
      <c r="E34" s="25">
        <v>0</v>
      </c>
      <c r="F34" s="26">
        <v>0</v>
      </c>
      <c r="G34" s="42"/>
      <c r="H34" s="43"/>
      <c r="I34" s="44">
        <v>0</v>
      </c>
      <c r="J34" s="45">
        <f t="shared" si="4"/>
        <v>0</v>
      </c>
    </row>
    <row r="35" spans="1:10" ht="21.95" customHeight="1" x14ac:dyDescent="0.15">
      <c r="A35" s="263"/>
      <c r="B35" s="38" t="s">
        <v>43</v>
      </c>
      <c r="C35" s="39"/>
      <c r="D35" s="40">
        <v>0</v>
      </c>
      <c r="E35" s="40">
        <v>0</v>
      </c>
      <c r="F35" s="41">
        <v>0</v>
      </c>
      <c r="G35" s="42"/>
      <c r="H35" s="43"/>
      <c r="I35" s="44">
        <v>0</v>
      </c>
      <c r="J35" s="45">
        <f t="shared" si="4"/>
        <v>0</v>
      </c>
    </row>
    <row r="36" spans="1:10" ht="21.95" customHeight="1" thickBot="1" x14ac:dyDescent="0.2">
      <c r="A36" s="263"/>
      <c r="B36" s="46" t="s">
        <v>44</v>
      </c>
      <c r="C36" s="47"/>
      <c r="D36" s="48">
        <v>4000</v>
      </c>
      <c r="E36" s="48">
        <v>0</v>
      </c>
      <c r="F36" s="49">
        <v>0</v>
      </c>
      <c r="G36" s="50"/>
      <c r="H36" s="51"/>
      <c r="I36" s="52">
        <v>0</v>
      </c>
      <c r="J36" s="53">
        <f t="shared" si="4"/>
        <v>0</v>
      </c>
    </row>
    <row r="37" spans="1:10" ht="28.5" customHeight="1" thickBot="1" x14ac:dyDescent="0.2">
      <c r="A37" s="264"/>
      <c r="B37" s="54" t="s">
        <v>45</v>
      </c>
      <c r="C37" s="55"/>
      <c r="D37" s="56">
        <f>SUM(D34:D36)+D33</f>
        <v>11977515</v>
      </c>
      <c r="E37" s="56">
        <f>SUM(E34:E36)+E33</f>
        <v>12048105</v>
      </c>
      <c r="F37" s="57">
        <f>SUM(F34:F36)+F33</f>
        <v>11358503</v>
      </c>
      <c r="G37" s="58">
        <f>IF(D37=0,0,F37/D37)</f>
        <v>0.94831882907264153</v>
      </c>
      <c r="H37" s="59">
        <f>D37-F37</f>
        <v>619012</v>
      </c>
      <c r="I37" s="77">
        <f>SUM(I34:I36)+I33</f>
        <v>11736243</v>
      </c>
      <c r="J37" s="78">
        <f t="shared" si="4"/>
        <v>0.96781423152196155</v>
      </c>
    </row>
    <row r="38" spans="1:10" ht="8.25" customHeight="1" thickBot="1" x14ac:dyDescent="0.2">
      <c r="A38" s="79"/>
      <c r="B38" s="80"/>
      <c r="C38" s="80"/>
      <c r="D38" s="81"/>
      <c r="E38" s="81"/>
      <c r="F38" s="81"/>
      <c r="G38" s="81"/>
      <c r="H38" s="81"/>
      <c r="I38" s="81"/>
      <c r="J38" s="81"/>
    </row>
    <row r="39" spans="1:10" ht="30" customHeight="1" thickBot="1" x14ac:dyDescent="0.2">
      <c r="A39" s="268" t="s">
        <v>46</v>
      </c>
      <c r="B39" s="269"/>
      <c r="C39" s="269"/>
      <c r="D39" s="133">
        <f>+D15-D33</f>
        <v>4000</v>
      </c>
      <c r="E39" s="123"/>
      <c r="F39" s="83">
        <f>F15-F33</f>
        <v>101216</v>
      </c>
      <c r="G39" s="84"/>
      <c r="H39" s="85"/>
      <c r="I39" s="86">
        <f>I15-I33</f>
        <v>-430850</v>
      </c>
      <c r="J39" s="87">
        <f t="shared" si="4"/>
        <v>-0.23492166647325055</v>
      </c>
    </row>
    <row r="40" spans="1:10" ht="9" customHeight="1" thickBot="1" x14ac:dyDescent="0.2">
      <c r="A40" s="88"/>
      <c r="B40" s="2"/>
      <c r="C40" s="2"/>
      <c r="F40" s="89"/>
      <c r="G40" s="89"/>
      <c r="H40" s="89"/>
      <c r="I40" s="89"/>
      <c r="J40" s="89"/>
    </row>
    <row r="41" spans="1:10" ht="31.5" customHeight="1" x14ac:dyDescent="0.15">
      <c r="A41" s="270" t="s">
        <v>47</v>
      </c>
      <c r="B41" s="254"/>
      <c r="C41" s="271"/>
      <c r="D41" s="90"/>
      <c r="E41" s="90"/>
      <c r="F41" s="91">
        <f>F19-F37</f>
        <v>106415</v>
      </c>
      <c r="G41" s="92"/>
      <c r="H41" s="93"/>
      <c r="I41" s="94">
        <f>I19-I37</f>
        <v>5198</v>
      </c>
      <c r="J41" s="95">
        <f t="shared" si="4"/>
        <v>20.472297037322047</v>
      </c>
    </row>
    <row r="42" spans="1:10" ht="21.95" customHeight="1" x14ac:dyDescent="0.15">
      <c r="A42" s="96"/>
      <c r="B42" s="97" t="s">
        <v>48</v>
      </c>
      <c r="C42" s="98"/>
      <c r="D42" s="99"/>
      <c r="E42" s="99"/>
      <c r="F42" s="100">
        <v>0</v>
      </c>
      <c r="G42" s="101"/>
      <c r="H42" s="43"/>
      <c r="I42" s="100">
        <v>5198</v>
      </c>
      <c r="J42" s="72">
        <f t="shared" si="4"/>
        <v>0</v>
      </c>
    </row>
    <row r="43" spans="1:10" ht="21.95" customHeight="1" thickBot="1" x14ac:dyDescent="0.2">
      <c r="A43" s="103"/>
      <c r="B43" s="104" t="s">
        <v>49</v>
      </c>
      <c r="C43" s="105"/>
      <c r="D43" s="106"/>
      <c r="E43" s="106"/>
      <c r="F43" s="107">
        <v>0</v>
      </c>
      <c r="G43" s="108"/>
      <c r="H43" s="51"/>
      <c r="I43" s="109">
        <v>0</v>
      </c>
      <c r="J43" s="110">
        <f t="shared" si="4"/>
        <v>0</v>
      </c>
    </row>
    <row r="44" spans="1:10" x14ac:dyDescent="0.15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33.75" customHeight="1" x14ac:dyDescent="0.15">
      <c r="A45" s="111"/>
      <c r="B45" s="111"/>
      <c r="C45" s="111"/>
      <c r="D45" s="111"/>
      <c r="E45" s="111"/>
      <c r="F45" s="111"/>
      <c r="G45" s="112"/>
      <c r="I45" s="1"/>
      <c r="J45" s="112"/>
    </row>
  </sheetData>
  <mergeCells count="13">
    <mergeCell ref="A23:A37"/>
    <mergeCell ref="B23:B33"/>
    <mergeCell ref="A39:C39"/>
    <mergeCell ref="A41:C41"/>
    <mergeCell ref="A44:J44"/>
    <mergeCell ref="A21:C22"/>
    <mergeCell ref="D21:H21"/>
    <mergeCell ref="J21:J22"/>
    <mergeCell ref="A3:C4"/>
    <mergeCell ref="D3:H3"/>
    <mergeCell ref="J3:J4"/>
    <mergeCell ref="A5:A19"/>
    <mergeCell ref="B5:B15"/>
  </mergeCells>
  <phoneticPr fontId="3"/>
  <pageMargins left="0.76736111111111116" right="0.39180555555555557" top="0.74803149606299213" bottom="0.530277777777777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01 大阪市</vt:lpstr>
      <vt:lpstr>02 堺市</vt:lpstr>
      <vt:lpstr>03 岸和田市</vt:lpstr>
      <vt:lpstr>04 豊中市</vt:lpstr>
      <vt:lpstr>05 池田市</vt:lpstr>
      <vt:lpstr>06 吹田市</vt:lpstr>
      <vt:lpstr>07 泉大津市</vt:lpstr>
      <vt:lpstr>08 高槻市</vt:lpstr>
      <vt:lpstr>09 貝塚市</vt:lpstr>
      <vt:lpstr>10 守口市</vt:lpstr>
      <vt:lpstr>11 枚方市</vt:lpstr>
      <vt:lpstr>12茨木市</vt:lpstr>
      <vt:lpstr>13八尾市</vt:lpstr>
      <vt:lpstr>14泉佐野市</vt:lpstr>
      <vt:lpstr>15富田林市</vt:lpstr>
      <vt:lpstr>16寝屋川市</vt:lpstr>
      <vt:lpstr>17河内長野市 </vt:lpstr>
      <vt:lpstr>18松原市</vt:lpstr>
      <vt:lpstr>19大東市</vt:lpstr>
      <vt:lpstr>20和泉市</vt:lpstr>
      <vt:lpstr>21箕面市</vt:lpstr>
      <vt:lpstr>22柏原市</vt:lpstr>
      <vt:lpstr>23羽曳野市</vt:lpstr>
      <vt:lpstr>24門真市</vt:lpstr>
      <vt:lpstr>25摂津市</vt:lpstr>
      <vt:lpstr>26高石市</vt:lpstr>
      <vt:lpstr>27藤井寺市</vt:lpstr>
      <vt:lpstr>28東大阪市</vt:lpstr>
      <vt:lpstr>29泉南市</vt:lpstr>
      <vt:lpstr>30四條畷市</vt:lpstr>
      <vt:lpstr>31交野市</vt:lpstr>
      <vt:lpstr>32島本町</vt:lpstr>
      <vt:lpstr>33豊能町</vt:lpstr>
      <vt:lpstr>34能勢町</vt:lpstr>
      <vt:lpstr>35忠岡町</vt:lpstr>
      <vt:lpstr>36熊取町</vt:lpstr>
      <vt:lpstr>37田尻町</vt:lpstr>
      <vt:lpstr>38阪南市</vt:lpstr>
      <vt:lpstr>39岬町</vt:lpstr>
      <vt:lpstr>40太子町</vt:lpstr>
      <vt:lpstr>41河南町</vt:lpstr>
      <vt:lpstr>42千早赤坂村</vt:lpstr>
      <vt:lpstr>43大阪狭山市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2019-02-06T07:18:39Z</cp:lastPrinted>
  <dcterms:created xsi:type="dcterms:W3CDTF">2017-10-05T07:16:26Z</dcterms:created>
  <dcterms:modified xsi:type="dcterms:W3CDTF">2019-02-06T08:13:20Z</dcterms:modified>
</cp:coreProperties>
</file>